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060" windowHeight="13520" tabRatio="754" activeTab="9"/>
  </bookViews>
  <sheets>
    <sheet name="修炼" sheetId="1" r:id="rId1"/>
    <sheet name="辅助技能" sheetId="2" r:id="rId2"/>
    <sheet name="装备" sheetId="3" r:id="rId3"/>
    <sheet name="宝宝" sheetId="4" r:id="rId4"/>
    <sheet name="区服" sheetId="5" r:id="rId5"/>
    <sheet name="装备统计" sheetId="6" r:id="rId6"/>
    <sheet name="召唤兽统计" sheetId="8" r:id="rId7"/>
    <sheet name="倒卖" sheetId="7" r:id="rId8"/>
    <sheet name="梦幻信息" sheetId="9" r:id="rId9"/>
    <sheet name="记录" sheetId="10" r:id="rId10"/>
  </sheets>
  <definedNames>
    <definedName name="_xlnm._FilterDatabase" localSheetId="5" hidden="1">装备统计!$A$2:$R$11</definedName>
    <definedName name="_xlnm._FilterDatabase" localSheetId="6" hidden="1">召唤兽统计!$A$2:$D$3</definedName>
    <definedName name="_xlnm._FilterDatabase" localSheetId="8" hidden="1">梦幻信息!$A$12:$H$24</definedName>
  </definedNames>
  <calcPr calcId="144525"/>
</workbook>
</file>

<file path=xl/sharedStrings.xml><?xml version="1.0" encoding="utf-8"?>
<sst xmlns="http://schemas.openxmlformats.org/spreadsheetml/2006/main" count="251">
  <si>
    <t>宠修等级</t>
  </si>
  <si>
    <t>共需经验</t>
  </si>
  <si>
    <t>对应梦幻币</t>
  </si>
  <si>
    <t>加钱</t>
  </si>
  <si>
    <t>人修等级</t>
  </si>
  <si>
    <t>所需经验</t>
  </si>
  <si>
    <t>攻法需要金钱</t>
  </si>
  <si>
    <t>双抗需要金钱</t>
  </si>
  <si>
    <t>攻法加钱</t>
  </si>
  <si>
    <t>双抗加钱</t>
  </si>
  <si>
    <t>常规满修</t>
  </si>
  <si>
    <t>攻法上限加成</t>
  </si>
  <si>
    <t>双抗上限加成</t>
  </si>
  <si>
    <t>强壮</t>
  </si>
  <si>
    <t>神速</t>
  </si>
  <si>
    <t>门派技能</t>
  </si>
  <si>
    <t>成就</t>
  </si>
  <si>
    <t>每点价格</t>
  </si>
  <si>
    <t>乾元丹</t>
  </si>
  <si>
    <t>不加钱</t>
  </si>
  <si>
    <t>3000-4000</t>
  </si>
  <si>
    <t>4000-4800</t>
  </si>
  <si>
    <t>7以上</t>
  </si>
  <si>
    <t>4800-5100</t>
  </si>
  <si>
    <t xml:space="preserve">满机缘 </t>
  </si>
  <si>
    <t>加500</t>
  </si>
  <si>
    <t>辅助技能</t>
  </si>
  <si>
    <t>暗器</t>
  </si>
  <si>
    <t>装备失败</t>
  </si>
  <si>
    <t>四孔五段</t>
  </si>
  <si>
    <t>1次</t>
  </si>
  <si>
    <t>四孔七段</t>
  </si>
  <si>
    <t>100+</t>
  </si>
  <si>
    <t>2次</t>
  </si>
  <si>
    <t>扣20%</t>
  </si>
  <si>
    <t>3次</t>
  </si>
  <si>
    <t>扣50%</t>
  </si>
  <si>
    <t>特技值钱</t>
  </si>
  <si>
    <t>晶清</t>
  </si>
  <si>
    <t>罗汉</t>
  </si>
  <si>
    <t>水清</t>
  </si>
  <si>
    <t>愤怒</t>
  </si>
  <si>
    <t>80满锻</t>
  </si>
  <si>
    <t>光芒</t>
  </si>
  <si>
    <t>黑宝石</t>
  </si>
  <si>
    <t>JQ男头</t>
  </si>
  <si>
    <t>JQ鞋子</t>
  </si>
  <si>
    <t>按宝石加钱</t>
  </si>
  <si>
    <t>JQ女头</t>
  </si>
  <si>
    <t>LH头鞋</t>
  </si>
  <si>
    <t>LH项链</t>
  </si>
  <si>
    <t>水清头鞋项链</t>
  </si>
  <si>
    <t>70级</t>
  </si>
  <si>
    <t>80级</t>
  </si>
  <si>
    <t>蓝书攻宠</t>
  </si>
  <si>
    <t>连比偷袭夜</t>
  </si>
  <si>
    <t>连善</t>
  </si>
  <si>
    <t>原价300</t>
  </si>
  <si>
    <t>估号给200</t>
  </si>
  <si>
    <t>坐骑</t>
  </si>
  <si>
    <t>2.3成长</t>
  </si>
  <si>
    <t>限量祥瑞</t>
  </si>
  <si>
    <t>狐狸3000-3500天使猪7000-8500 青花瓷9500</t>
  </si>
  <si>
    <t>武器</t>
  </si>
  <si>
    <t>亮点</t>
  </si>
  <si>
    <t>人民币</t>
  </si>
  <si>
    <t>游戏币</t>
  </si>
  <si>
    <t>装备</t>
  </si>
  <si>
    <t>灵饰</t>
  </si>
  <si>
    <t>70飘带</t>
  </si>
  <si>
    <t>简易</t>
  </si>
  <si>
    <t>410R</t>
  </si>
  <si>
    <t>70男头</t>
  </si>
  <si>
    <t>350R</t>
  </si>
  <si>
    <t>双固伤耳饰</t>
  </si>
  <si>
    <t>800R</t>
  </si>
  <si>
    <t>猫灵</t>
  </si>
  <si>
    <t>5技能</t>
  </si>
  <si>
    <t>300R</t>
  </si>
  <si>
    <t>140枪</t>
  </si>
  <si>
    <t xml:space="preserve">魔力22 </t>
  </si>
  <si>
    <t>100鞋子</t>
  </si>
  <si>
    <t>8锻黑 4孔 龟丞相</t>
  </si>
  <si>
    <t>60耳饰</t>
  </si>
  <si>
    <t>主法伤 法伤法爆伤害 4锻</t>
  </si>
  <si>
    <t>120剑</t>
  </si>
  <si>
    <t>657初伤</t>
  </si>
  <si>
    <t>470R</t>
  </si>
  <si>
    <t>140男衣</t>
  </si>
  <si>
    <t>初防290+体质单加42</t>
  </si>
  <si>
    <t>500R</t>
  </si>
  <si>
    <t>双固伤戒指</t>
  </si>
  <si>
    <t>700R</t>
  </si>
  <si>
    <t>100刀</t>
  </si>
  <si>
    <t>9锻玛瑙 4孔 体力双加35</t>
  </si>
  <si>
    <t>100女帽</t>
  </si>
  <si>
    <t>71防御</t>
  </si>
  <si>
    <t>120耳饰</t>
  </si>
  <si>
    <t>主法防 双法爆</t>
  </si>
  <si>
    <t>100弦哥</t>
  </si>
  <si>
    <t>魔耐双加35 + 水清</t>
  </si>
  <si>
    <t>855R</t>
  </si>
  <si>
    <t>60女衣</t>
  </si>
  <si>
    <t>力耐双加 + 满天花雨</t>
  </si>
  <si>
    <t>400R</t>
  </si>
  <si>
    <t>140灯笼</t>
  </si>
  <si>
    <t>不磨</t>
  </si>
  <si>
    <t>100女衣</t>
  </si>
  <si>
    <t>191防御 魔16</t>
  </si>
  <si>
    <t>100耳饰</t>
  </si>
  <si>
    <t>130扇子</t>
  </si>
  <si>
    <t>体魔双加48</t>
  </si>
  <si>
    <t>170R</t>
  </si>
  <si>
    <t>魔力19 + 112初防</t>
  </si>
  <si>
    <t>100刺</t>
  </si>
  <si>
    <t>耐敏36 五锻太阳</t>
  </si>
  <si>
    <t>140项链</t>
  </si>
  <si>
    <t>194灵力</t>
  </si>
  <si>
    <t>80耳饰</t>
  </si>
  <si>
    <t>主法伤 速度法伤</t>
  </si>
  <si>
    <t>70剑</t>
  </si>
  <si>
    <t>晶清体敏双加19 三孔</t>
  </si>
  <si>
    <t>体敏双加35 命归术</t>
  </si>
  <si>
    <t>480R</t>
  </si>
  <si>
    <t>80男头</t>
  </si>
  <si>
    <t>140耳饰</t>
  </si>
  <si>
    <t>主法防 法伤法爆</t>
  </si>
  <si>
    <t>70双刀</t>
  </si>
  <si>
    <t>简易三孔</t>
  </si>
  <si>
    <t>180R</t>
  </si>
  <si>
    <t>120女衣</t>
  </si>
  <si>
    <t>体敏双加35 不磨</t>
  </si>
  <si>
    <t>1280R</t>
  </si>
  <si>
    <t>主法伤 双物暴</t>
  </si>
  <si>
    <t>60鞋子</t>
  </si>
  <si>
    <t>简易 野兽 4断</t>
  </si>
  <si>
    <t>体敏双加38</t>
  </si>
  <si>
    <t>140伞</t>
  </si>
  <si>
    <t>体魔双加47</t>
  </si>
  <si>
    <t>66R</t>
  </si>
  <si>
    <t>70男衣服</t>
  </si>
  <si>
    <t>简易 初防143</t>
  </si>
  <si>
    <t>280R</t>
  </si>
  <si>
    <t>140女衣</t>
  </si>
  <si>
    <t>体敏双加48</t>
  </si>
  <si>
    <t>五孔 8缎 初灵209</t>
  </si>
  <si>
    <t>宝宝</t>
  </si>
  <si>
    <t>持国</t>
  </si>
  <si>
    <t>四技能 须弥 胚子</t>
  </si>
  <si>
    <t>初级倒卖的话 主要看看商会和硬通货 商会主要看特技和属性 有些比如80满灵130的链子(我也不知道什么用) 还有一些小特技 聚精会神 魔兽之印 残月 专注特效 80的不磨也是好卖的 70满伤武器一类的 需要自己摸索 我只能提供一个大概 休闲倒卖法</t>
  </si>
  <si>
    <t>硬通货是指宝石 星辉石以及兽决一类 需要自己了解区内的价格 例如80的灵饰打两段 摆个89万左右就可以秒 拆星辉就是一个3级星辉 宝石半夜在线的可以秒商会 星辉一样 一晚上赚个点卡钱是没问题的 不用刻意买 刷新价格合适的时候就可以去买</t>
  </si>
  <si>
    <t xml:space="preserve">我看摊位 基本分三个步骤 商人不看 就那些兽决内丹商人 虽然他们也会少零 但是几率很小很小 人家靠这玩意吃饭的 少零不是要人家命呢
第二 有意愿的标红 刚摆摊没东西的标红 (刚摆摊很容易少零) 第三 有些时候买到便宜东西了 或者遇到甩货的 你可以尝试秒几件东西 哪怕这个东西不赚钱甚至赔一两万 因为前面都有便宜的东西 后面可能等待的还有 这要看自己理解了 不知道你们能不能看懂
</t>
  </si>
  <si>
    <t>星辉石价格</t>
  </si>
  <si>
    <t>等级</t>
  </si>
  <si>
    <t>星辉石</t>
  </si>
  <si>
    <t>200W</t>
  </si>
  <si>
    <t xml:space="preserve"> </t>
  </si>
  <si>
    <t>300W</t>
  </si>
  <si>
    <t>最高属性</t>
  </si>
  <si>
    <t>武器初伤</t>
  </si>
  <si>
    <t>衣服</t>
  </si>
  <si>
    <t xml:space="preserve">头盔 </t>
  </si>
  <si>
    <t>腰带</t>
  </si>
  <si>
    <t>项链</t>
  </si>
  <si>
    <t>鞋子</t>
  </si>
  <si>
    <t>命中300 伤259</t>
  </si>
  <si>
    <t>防136</t>
  </si>
  <si>
    <t>防47</t>
  </si>
  <si>
    <t xml:space="preserve"> 防47 血177</t>
  </si>
  <si>
    <t>灵105</t>
  </si>
  <si>
    <t>防47 敏31</t>
  </si>
  <si>
    <t>命中347 伤300</t>
  </si>
  <si>
    <t>防156</t>
  </si>
  <si>
    <t>防54</t>
  </si>
  <si>
    <t>防54 血204</t>
  </si>
  <si>
    <t>灵120</t>
  </si>
  <si>
    <t>防54 敏35</t>
  </si>
  <si>
    <t>命中395 伤341</t>
  </si>
  <si>
    <t>防177</t>
  </si>
  <si>
    <t>防60</t>
  </si>
  <si>
    <t>防61 血232</t>
  </si>
  <si>
    <t>灵137</t>
  </si>
  <si>
    <t>防60 敏39</t>
  </si>
  <si>
    <t>命中443 伤382</t>
  </si>
  <si>
    <t>防197</t>
  </si>
  <si>
    <t>防68</t>
  </si>
  <si>
    <t>防69 血259</t>
  </si>
  <si>
    <t>灵153</t>
  </si>
  <si>
    <t>防68 敏42</t>
  </si>
  <si>
    <t>命中491 伤423</t>
  </si>
  <si>
    <t>防218</t>
  </si>
  <si>
    <t>防74</t>
  </si>
  <si>
    <t>防75 血286</t>
  </si>
  <si>
    <t>灵170</t>
  </si>
  <si>
    <t>防74 敏46</t>
  </si>
  <si>
    <t>命中538 伤464</t>
  </si>
  <si>
    <t>防238</t>
  </si>
  <si>
    <t>防81</t>
  </si>
  <si>
    <t>防81 血313</t>
  </si>
  <si>
    <t>灵186</t>
  </si>
  <si>
    <t>防81 敏50</t>
  </si>
  <si>
    <t>命中586 伤505</t>
  </si>
  <si>
    <t>防259</t>
  </si>
  <si>
    <t>防88</t>
  </si>
  <si>
    <t>防88 血341</t>
  </si>
  <si>
    <t>灵202</t>
  </si>
  <si>
    <t>防88 敏55</t>
  </si>
  <si>
    <t>命中634 伤546</t>
  </si>
  <si>
    <t>防279</t>
  </si>
  <si>
    <t>防95</t>
  </si>
  <si>
    <t>防95 血368</t>
  </si>
  <si>
    <t>灵219</t>
  </si>
  <si>
    <t>防95 敏59</t>
  </si>
  <si>
    <t>命中682 伤586</t>
  </si>
  <si>
    <t>防300</t>
  </si>
  <si>
    <t>防101</t>
  </si>
  <si>
    <t>防101 血395</t>
  </si>
  <si>
    <t>灵235</t>
  </si>
  <si>
    <t>防101 敏63</t>
  </si>
  <si>
    <t>命中729 伤627</t>
  </si>
  <si>
    <t>防320</t>
  </si>
  <si>
    <t>防109</t>
  </si>
  <si>
    <t>防109 血423</t>
  </si>
  <si>
    <t>灵252</t>
  </si>
  <si>
    <t>防109 敏67</t>
  </si>
  <si>
    <t>命中777 伤667</t>
  </si>
  <si>
    <t>防340</t>
  </si>
  <si>
    <t>防115</t>
  </si>
  <si>
    <t>防115 血449</t>
  </si>
  <si>
    <t>灵267</t>
  </si>
  <si>
    <t>防115 敏70</t>
  </si>
  <si>
    <t>最高最低相差45</t>
  </si>
  <si>
    <t>物件</t>
  </si>
  <si>
    <t>属性</t>
  </si>
  <si>
    <t>收入价格</t>
  </si>
  <si>
    <t>摆摊价格</t>
  </si>
  <si>
    <t>卖出价格</t>
  </si>
  <si>
    <r>
      <rPr>
        <sz val="12"/>
        <color theme="1"/>
        <rFont val="宋体"/>
        <charset val="134"/>
      </rPr>
      <t>1</t>
    </r>
    <r>
      <rPr>
        <sz val="12"/>
        <color theme="1"/>
        <rFont val="宋体"/>
        <charset val="134"/>
      </rPr>
      <t>00耳饰</t>
    </r>
  </si>
  <si>
    <r>
      <rPr>
        <sz val="12"/>
        <color theme="1"/>
        <rFont val="宋体"/>
        <charset val="134"/>
      </rPr>
      <t>主法伤 法伤</t>
    </r>
    <r>
      <rPr>
        <sz val="12"/>
        <color theme="1"/>
        <rFont val="宋体"/>
        <charset val="134"/>
      </rPr>
      <t xml:space="preserve"> 伤害</t>
    </r>
  </si>
  <si>
    <r>
      <rPr>
        <sz val="12"/>
        <color theme="1"/>
        <rFont val="宋体"/>
        <charset val="134"/>
      </rPr>
      <t>1</t>
    </r>
    <r>
      <rPr>
        <sz val="12"/>
        <color theme="1"/>
        <rFont val="宋体"/>
        <charset val="134"/>
      </rPr>
      <t>00帽子</t>
    </r>
  </si>
  <si>
    <r>
      <rPr>
        <sz val="12"/>
        <color theme="1"/>
        <rFont val="宋体"/>
        <charset val="134"/>
      </rPr>
      <t>7</t>
    </r>
    <r>
      <rPr>
        <sz val="12"/>
        <color theme="1"/>
        <rFont val="宋体"/>
        <charset val="134"/>
      </rPr>
      <t>0防御</t>
    </r>
  </si>
  <si>
    <t>主法防 法伤 法爆</t>
  </si>
  <si>
    <t>70灯笼</t>
  </si>
  <si>
    <t>70女头</t>
  </si>
  <si>
    <t>野鬼</t>
  </si>
  <si>
    <t>70项链</t>
  </si>
  <si>
    <t>葫芦宝贝</t>
  </si>
  <si>
    <t>主法防 固伤</t>
  </si>
  <si>
    <t>120飘带</t>
  </si>
  <si>
    <t>四孔</t>
  </si>
  <si>
    <t>60R</t>
  </si>
</sst>
</file>

<file path=xl/styles.xml><?xml version="1.0" encoding="utf-8"?>
<styleSheet xmlns="http://schemas.openxmlformats.org/spreadsheetml/2006/main">
  <numFmts count="6">
    <numFmt numFmtId="176" formatCode="0.00000_ "/>
    <numFmt numFmtId="177" formatCode="0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25">
    <font>
      <sz val="12"/>
      <color theme="1"/>
      <name val="宋体"/>
      <charset val="134"/>
      <scheme val="minor"/>
    </font>
    <font>
      <sz val="10.5"/>
      <color rgb="FF333333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sz val="12"/>
      <color rgb="FFFF0000"/>
      <name val="宋体"/>
      <charset val="134"/>
      <scheme val="minor"/>
    </font>
    <font>
      <sz val="10.5"/>
      <color rgb="FF222222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3F3F7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2"/>
      <color theme="1"/>
      <name val="宋体"/>
      <charset val="134"/>
    </font>
  </fonts>
  <fills count="3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0" fontId="7" fillId="8" borderId="0" applyNumberFormat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22" fillId="33" borderId="7" applyNumberFormat="0" applyAlignment="0" applyProtection="0">
      <alignment vertical="center"/>
    </xf>
    <xf numFmtId="0" fontId="5" fillId="34" borderId="0" applyNumberFormat="0" applyBorder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16" fillId="19" borderId="7" applyNumberFormat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5" fillId="23" borderId="0" applyNumberFormat="0" applyBorder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5" fillId="21" borderId="0" applyNumberFormat="0" applyBorder="0" applyAlignment="0" applyProtection="0">
      <alignment vertical="center"/>
    </xf>
    <xf numFmtId="0" fontId="14" fillId="20" borderId="6" applyNumberFormat="0" applyAlignment="0" applyProtection="0">
      <alignment vertical="center"/>
    </xf>
    <xf numFmtId="0" fontId="12" fillId="19" borderId="5" applyNumberFormat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5" fillId="17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0" fillId="15" borderId="3" applyNumberFormat="0" applyFont="0" applyAlignment="0" applyProtection="0">
      <alignment vertical="center"/>
    </xf>
    <xf numFmtId="0" fontId="5" fillId="35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5" fillId="14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5" fillId="9" borderId="0" applyNumberFormat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20" fillId="0" borderId="9" applyNumberFormat="0" applyFill="0" applyAlignment="0" applyProtection="0">
      <alignment vertical="center"/>
    </xf>
  </cellStyleXfs>
  <cellXfs count="26">
    <xf numFmtId="0" fontId="0" fillId="0" borderId="0" xfId="0">
      <alignment vertical="center"/>
    </xf>
    <xf numFmtId="0" fontId="0" fillId="0" borderId="0" xfId="0" applyFont="1">
      <alignment vertical="center"/>
    </xf>
    <xf numFmtId="177" fontId="0" fillId="0" borderId="0" xfId="0" applyNumberFormat="1">
      <alignment vertical="center"/>
    </xf>
    <xf numFmtId="0" fontId="0" fillId="0" borderId="1" xfId="0" applyBorder="1">
      <alignment vertical="center"/>
    </xf>
    <xf numFmtId="177" fontId="0" fillId="0" borderId="1" xfId="0" applyNumberFormat="1" applyBorder="1">
      <alignment vertical="center"/>
    </xf>
    <xf numFmtId="0" fontId="0" fillId="2" borderId="1" xfId="0" applyFill="1" applyBorder="1">
      <alignment vertical="center"/>
    </xf>
    <xf numFmtId="177" fontId="0" fillId="2" borderId="1" xfId="0" applyNumberFormat="1" applyFill="1" applyBorder="1">
      <alignment vertical="center"/>
    </xf>
    <xf numFmtId="0" fontId="0" fillId="3" borderId="1" xfId="0" applyFill="1" applyBorder="1">
      <alignment vertical="center"/>
    </xf>
    <xf numFmtId="0" fontId="1" fillId="3" borderId="1" xfId="0" applyFont="1" applyFill="1" applyBorder="1">
      <alignment vertical="center"/>
    </xf>
    <xf numFmtId="177" fontId="0" fillId="3" borderId="1" xfId="0" applyNumberFormat="1" applyFill="1" applyBorder="1">
      <alignment vertical="center"/>
    </xf>
    <xf numFmtId="0" fontId="1" fillId="0" borderId="1" xfId="0" applyFont="1" applyBorder="1">
      <alignment vertical="center"/>
    </xf>
    <xf numFmtId="0" fontId="2" fillId="3" borderId="1" xfId="0" applyFont="1" applyFill="1" applyBorder="1">
      <alignment vertical="center"/>
    </xf>
    <xf numFmtId="0" fontId="3" fillId="3" borderId="1" xfId="0" applyFont="1" applyFill="1" applyBorder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vertical="center" wrapText="1"/>
    </xf>
    <xf numFmtId="0" fontId="0" fillId="0" borderId="0" xfId="0" applyAlignment="1">
      <alignment vertical="center" wrapText="1"/>
    </xf>
    <xf numFmtId="0" fontId="0" fillId="3" borderId="0" xfId="0" applyFill="1">
      <alignment vertical="center"/>
    </xf>
    <xf numFmtId="0" fontId="0" fillId="4" borderId="0" xfId="0" applyFill="1">
      <alignment vertical="center"/>
    </xf>
    <xf numFmtId="177" fontId="0" fillId="0" borderId="0" xfId="0" applyNumberFormat="1" applyFont="1">
      <alignment vertical="center"/>
    </xf>
    <xf numFmtId="0" fontId="4" fillId="0" borderId="0" xfId="0" applyFont="1">
      <alignment vertical="center"/>
    </xf>
    <xf numFmtId="0" fontId="0" fillId="2" borderId="0" xfId="0" applyFill="1">
      <alignment vertical="center"/>
    </xf>
    <xf numFmtId="0" fontId="0" fillId="5" borderId="0" xfId="0" applyFill="1">
      <alignment vertical="center"/>
    </xf>
    <xf numFmtId="0" fontId="0" fillId="6" borderId="1" xfId="0" applyFill="1" applyBorder="1">
      <alignment vertical="center"/>
    </xf>
    <xf numFmtId="0" fontId="0" fillId="5" borderId="1" xfId="0" applyFill="1" applyBorder="1">
      <alignment vertical="center"/>
    </xf>
    <xf numFmtId="176" fontId="0" fillId="0" borderId="1" xfId="0" applyNumberFormat="1" applyBorder="1">
      <alignment vertical="center"/>
    </xf>
    <xf numFmtId="177" fontId="0" fillId="6" borderId="1" xfId="0" applyNumberFormat="1" applyFill="1" applyBorder="1">
      <alignment vertical="center"/>
    </xf>
  </cellXfs>
  <cellStyles count="49">
    <cellStyle name="常规" xfId="0" builtinId="0"/>
    <cellStyle name="60% - 强调文字颜色 6" xfId="1" builtinId="52"/>
    <cellStyle name="20% - 强调文字颜色 4" xfId="2" builtinId="42"/>
    <cellStyle name="强调文字颜色 4" xfId="3" builtinId="41"/>
    <cellStyle name="输入" xfId="4" builtinId="20"/>
    <cellStyle name="40% - 强调文字颜色 3" xfId="5" builtinId="39"/>
    <cellStyle name="20% - 强调文字颜色 3" xfId="6" builtinId="38"/>
    <cellStyle name="货币" xfId="7" builtinId="4"/>
    <cellStyle name="强调文字颜色 3" xfId="8" builtinId="37"/>
    <cellStyle name="百分比" xfId="9" builtinId="5"/>
    <cellStyle name="60% - 强调文字颜色 2" xfId="10" builtinId="36"/>
    <cellStyle name="60% - 强调文字颜色 5" xfId="11" builtinId="48"/>
    <cellStyle name="强调文字颜色 2" xfId="12" builtinId="33"/>
    <cellStyle name="60% - 强调文字颜色 1" xfId="13" builtinId="32"/>
    <cellStyle name="60% - 强调文字颜色 4" xfId="14" builtinId="44"/>
    <cellStyle name="计算" xfId="15" builtinId="22"/>
    <cellStyle name="强调文字颜色 1" xfId="16" builtinId="29"/>
    <cellStyle name="适中" xfId="17" builtinId="28"/>
    <cellStyle name="20% - 强调文字颜色 5" xfId="18" builtinId="46"/>
    <cellStyle name="好" xfId="19" builtinId="26"/>
    <cellStyle name="20% - 强调文字颜色 1" xfId="20" builtinId="30"/>
    <cellStyle name="汇总" xfId="21" builtinId="25"/>
    <cellStyle name="差" xfId="22" builtinId="27"/>
    <cellStyle name="检查单元格" xfId="23" builtinId="23"/>
    <cellStyle name="输出" xfId="24" builtinId="21"/>
    <cellStyle name="标题 1" xfId="25" builtinId="16"/>
    <cellStyle name="解释性文本" xfId="26" builtinId="53"/>
    <cellStyle name="20% - 强调文字颜色 2" xfId="27" builtinId="34"/>
    <cellStyle name="标题 4" xfId="28" builtinId="19"/>
    <cellStyle name="货币[0]" xfId="29" builtinId="7"/>
    <cellStyle name="40% - 强调文字颜色 4" xfId="30" builtinId="43"/>
    <cellStyle name="千位分隔" xfId="31" builtinId="3"/>
    <cellStyle name="已访问的超链接" xfId="32" builtinId="9"/>
    <cellStyle name="标题" xfId="33" builtinId="15"/>
    <cellStyle name="40% - 强调文字颜色 2" xfId="34" builtinId="35"/>
    <cellStyle name="警告文本" xfId="35" builtinId="11"/>
    <cellStyle name="60% - 强调文字颜色 3" xfId="36" builtinId="40"/>
    <cellStyle name="注释" xfId="37" builtinId="10"/>
    <cellStyle name="20% - 强调文字颜色 6" xfId="38" builtinId="50"/>
    <cellStyle name="强调文字颜色 5" xfId="39" builtinId="45"/>
    <cellStyle name="40% - 强调文字颜色 6" xfId="40" builtinId="51"/>
    <cellStyle name="超链接" xfId="41" builtinId="8"/>
    <cellStyle name="千位分隔[0]" xfId="42" builtinId="6"/>
    <cellStyle name="标题 2" xfId="43" builtinId="17"/>
    <cellStyle name="40% - 强调文字颜色 5" xfId="44" builtinId="47"/>
    <cellStyle name="标题 3" xfId="45" builtinId="18"/>
    <cellStyle name="强调文字颜色 6" xfId="46" builtinId="49"/>
    <cellStyle name="40% - 强调文字颜色 1" xfId="47" builtinId="31"/>
    <cellStyle name="链接单元格" xfId="48" builtinId="2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3" Type="http://schemas.openxmlformats.org/officeDocument/2006/relationships/sharedStrings" Target="sharedStrings.xml"/><Relationship Id="rId12" Type="http://schemas.openxmlformats.org/officeDocument/2006/relationships/styles" Target="style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15240</xdr:colOff>
      <xdr:row>0</xdr:row>
      <xdr:rowOff>635</xdr:rowOff>
    </xdr:from>
    <xdr:to>
      <xdr:col>24</xdr:col>
      <xdr:colOff>348615</xdr:colOff>
      <xdr:row>27</xdr:row>
      <xdr:rowOff>137795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240" y="635"/>
          <a:ext cx="15862935" cy="6172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53975</xdr:colOff>
      <xdr:row>25</xdr:row>
      <xdr:rowOff>118110</xdr:rowOff>
    </xdr:from>
    <xdr:to>
      <xdr:col>22</xdr:col>
      <xdr:colOff>121285</xdr:colOff>
      <xdr:row>52</xdr:row>
      <xdr:rowOff>198120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3975" y="5706110"/>
          <a:ext cx="14302740" cy="6115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23495</xdr:colOff>
      <xdr:row>52</xdr:row>
      <xdr:rowOff>160655</xdr:rowOff>
    </xdr:from>
    <xdr:to>
      <xdr:col>22</xdr:col>
      <xdr:colOff>174625</xdr:colOff>
      <xdr:row>70</xdr:row>
      <xdr:rowOff>51435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3495" y="11783695"/>
          <a:ext cx="14386560" cy="3914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8255</xdr:colOff>
      <xdr:row>0</xdr:row>
      <xdr:rowOff>8255</xdr:rowOff>
    </xdr:from>
    <xdr:to>
      <xdr:col>6</xdr:col>
      <xdr:colOff>621030</xdr:colOff>
      <xdr:row>9</xdr:row>
      <xdr:rowOff>174625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55" y="8255"/>
          <a:ext cx="6536055" cy="2178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23</xdr:row>
      <xdr:rowOff>139065</xdr:rowOff>
    </xdr:from>
    <xdr:to>
      <xdr:col>7</xdr:col>
      <xdr:colOff>1268095</xdr:colOff>
      <xdr:row>36</xdr:row>
      <xdr:rowOff>90805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5280025"/>
          <a:ext cx="8129270" cy="28575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P28"/>
  <sheetViews>
    <sheetView workbookViewId="0">
      <selection activeCell="G3" sqref="G3"/>
    </sheetView>
  </sheetViews>
  <sheetFormatPr defaultColWidth="9.09821428571429" defaultRowHeight="17.6"/>
  <cols>
    <col min="3" max="3" width="13.6964285714286" customWidth="1"/>
    <col min="4" max="4" width="12.7946428571429" style="21"/>
    <col min="7" max="7" width="12.7946428571429"/>
    <col min="8" max="8" width="18.0982142857143" customWidth="1"/>
    <col min="9" max="9" width="18.9017857142857" customWidth="1"/>
    <col min="10" max="10" width="12.9017857142857" customWidth="1"/>
    <col min="11" max="11" width="12.7946428571429"/>
    <col min="13" max="13" width="15.7946428571429" customWidth="1"/>
    <col min="14" max="14" width="16.0982142857143" customWidth="1"/>
  </cols>
  <sheetData>
    <row r="1" spans="1:16">
      <c r="A1" s="3" t="s">
        <v>0</v>
      </c>
      <c r="B1" s="3" t="s">
        <v>1</v>
      </c>
      <c r="C1" s="3" t="s">
        <v>2</v>
      </c>
      <c r="D1" s="22" t="s">
        <v>3</v>
      </c>
      <c r="E1" s="3"/>
      <c r="F1" s="3" t="s">
        <v>4</v>
      </c>
      <c r="G1" s="3" t="s">
        <v>5</v>
      </c>
      <c r="H1" s="3" t="s">
        <v>6</v>
      </c>
      <c r="I1" s="3" t="s">
        <v>7</v>
      </c>
      <c r="J1" s="22" t="s">
        <v>8</v>
      </c>
      <c r="K1" s="22" t="s">
        <v>9</v>
      </c>
      <c r="L1" s="3" t="s">
        <v>10</v>
      </c>
      <c r="M1" s="3" t="s">
        <v>11</v>
      </c>
      <c r="N1" s="3" t="s">
        <v>12</v>
      </c>
      <c r="O1" s="3"/>
      <c r="P1" s="3"/>
    </row>
    <row r="2" spans="1:16">
      <c r="A2" s="3">
        <v>25</v>
      </c>
      <c r="B2" s="3">
        <v>67750</v>
      </c>
      <c r="C2" s="3">
        <f>D2/230*3000/0.7</f>
        <v>31611.0559006211</v>
      </c>
      <c r="D2" s="22">
        <v>1696.46</v>
      </c>
      <c r="E2" s="3"/>
      <c r="F2" s="3">
        <v>25</v>
      </c>
      <c r="G2" s="3">
        <v>67750</v>
      </c>
      <c r="H2" s="3">
        <v>20235</v>
      </c>
      <c r="I2" s="3">
        <v>13550</v>
      </c>
      <c r="J2" s="25">
        <f>H2/3000*230*0.5</f>
        <v>775.675</v>
      </c>
      <c r="K2" s="25">
        <f>I2/3000*230*0.5</f>
        <v>519.416666666667</v>
      </c>
      <c r="L2" s="3"/>
      <c r="M2" s="3">
        <v>500</v>
      </c>
      <c r="N2" s="3">
        <v>330</v>
      </c>
      <c r="O2" s="3"/>
      <c r="P2" s="3"/>
    </row>
    <row r="3" spans="1:16">
      <c r="A3" s="3">
        <v>24</v>
      </c>
      <c r="B3" s="3">
        <v>60640</v>
      </c>
      <c r="C3" s="3">
        <f>B3/10*C27</f>
        <v>0</v>
      </c>
      <c r="D3" s="22">
        <v>1518</v>
      </c>
      <c r="E3" s="3"/>
      <c r="F3" s="3">
        <v>24</v>
      </c>
      <c r="G3" s="3">
        <v>60640</v>
      </c>
      <c r="H3" s="3">
        <v>18192</v>
      </c>
      <c r="I3" s="3">
        <v>12128</v>
      </c>
      <c r="J3" s="25">
        <f t="shared" ref="J3:J19" si="0">H3/3000*230*0.5</f>
        <v>697.36</v>
      </c>
      <c r="K3" s="25">
        <f t="shared" ref="K3:K19" si="1">I3/3000*230*0.5</f>
        <v>464.906666666667</v>
      </c>
      <c r="L3" s="3"/>
      <c r="M3" s="3">
        <v>400</v>
      </c>
      <c r="N3" s="3">
        <v>265</v>
      </c>
      <c r="O3" s="3"/>
      <c r="P3" s="3"/>
    </row>
    <row r="4" spans="1:16">
      <c r="A4" s="3">
        <v>23</v>
      </c>
      <c r="B4" s="3">
        <v>54050</v>
      </c>
      <c r="C4" s="3"/>
      <c r="D4" s="22">
        <v>1353</v>
      </c>
      <c r="E4" s="3"/>
      <c r="F4" s="3">
        <v>23</v>
      </c>
      <c r="G4" s="3">
        <v>54050</v>
      </c>
      <c r="H4" s="3">
        <v>16215</v>
      </c>
      <c r="I4" s="3">
        <v>10810</v>
      </c>
      <c r="J4" s="25">
        <f t="shared" si="0"/>
        <v>621.575</v>
      </c>
      <c r="K4" s="25">
        <f t="shared" si="1"/>
        <v>414.383333333333</v>
      </c>
      <c r="L4" s="3"/>
      <c r="M4" s="3">
        <v>300</v>
      </c>
      <c r="N4" s="3">
        <v>200</v>
      </c>
      <c r="O4" s="3"/>
      <c r="P4" s="3"/>
    </row>
    <row r="5" spans="1:16">
      <c r="A5" s="3">
        <v>22</v>
      </c>
      <c r="B5" s="3">
        <v>47960</v>
      </c>
      <c r="C5" s="3"/>
      <c r="D5" s="22">
        <v>1200</v>
      </c>
      <c r="E5" s="3"/>
      <c r="F5" s="3">
        <v>22</v>
      </c>
      <c r="G5" s="3">
        <v>47960</v>
      </c>
      <c r="H5" s="3">
        <v>14388</v>
      </c>
      <c r="I5" s="3">
        <v>9592</v>
      </c>
      <c r="J5" s="25">
        <f t="shared" si="0"/>
        <v>551.54</v>
      </c>
      <c r="K5" s="25">
        <f t="shared" si="1"/>
        <v>367.693333333333</v>
      </c>
      <c r="L5" s="3"/>
      <c r="M5" s="3">
        <v>200</v>
      </c>
      <c r="N5" s="3">
        <v>130</v>
      </c>
      <c r="O5" s="3"/>
      <c r="P5" s="3"/>
    </row>
    <row r="6" s="20" customFormat="1" spans="1:16">
      <c r="A6" s="5">
        <v>21</v>
      </c>
      <c r="B6" s="5">
        <v>42350</v>
      </c>
      <c r="C6" s="5"/>
      <c r="D6" s="22">
        <v>1060</v>
      </c>
      <c r="E6" s="5"/>
      <c r="F6" s="5">
        <v>21</v>
      </c>
      <c r="G6" s="5">
        <v>42350</v>
      </c>
      <c r="H6" s="5">
        <v>12705</v>
      </c>
      <c r="I6" s="5">
        <v>8470</v>
      </c>
      <c r="J6" s="25">
        <f t="shared" si="0"/>
        <v>487.025</v>
      </c>
      <c r="K6" s="25">
        <f t="shared" si="1"/>
        <v>324.683333333333</v>
      </c>
      <c r="L6" s="5"/>
      <c r="M6" s="5">
        <v>100</v>
      </c>
      <c r="N6" s="5">
        <v>65</v>
      </c>
      <c r="O6" s="5"/>
      <c r="P6" s="5"/>
    </row>
    <row r="7" spans="1:16">
      <c r="A7" s="3">
        <v>20</v>
      </c>
      <c r="B7" s="3">
        <v>37200</v>
      </c>
      <c r="C7" s="3"/>
      <c r="D7" s="22">
        <v>931</v>
      </c>
      <c r="E7" s="3"/>
      <c r="F7" s="3">
        <v>20</v>
      </c>
      <c r="G7" s="3">
        <v>37200</v>
      </c>
      <c r="H7" s="3">
        <v>11160</v>
      </c>
      <c r="I7" s="3">
        <v>7440</v>
      </c>
      <c r="J7" s="25">
        <f t="shared" si="0"/>
        <v>427.8</v>
      </c>
      <c r="K7" s="25">
        <f t="shared" si="1"/>
        <v>285.2</v>
      </c>
      <c r="L7" s="3"/>
      <c r="M7" s="3"/>
      <c r="N7" s="3"/>
      <c r="O7" s="3"/>
      <c r="P7" s="3"/>
    </row>
    <row r="8" spans="1:16">
      <c r="A8" s="3">
        <v>19</v>
      </c>
      <c r="B8" s="3">
        <v>32490</v>
      </c>
      <c r="C8" s="3"/>
      <c r="D8" s="22">
        <v>813</v>
      </c>
      <c r="E8" s="3"/>
      <c r="F8" s="3">
        <v>19</v>
      </c>
      <c r="G8" s="3">
        <v>32490</v>
      </c>
      <c r="H8" s="3">
        <v>9747</v>
      </c>
      <c r="I8" s="3">
        <v>6498</v>
      </c>
      <c r="J8" s="25">
        <f t="shared" si="0"/>
        <v>373.635</v>
      </c>
      <c r="K8" s="25">
        <f t="shared" si="1"/>
        <v>249.09</v>
      </c>
      <c r="L8" s="3"/>
      <c r="M8" s="3"/>
      <c r="N8" s="3"/>
      <c r="O8" s="3"/>
      <c r="P8" s="3"/>
    </row>
    <row r="9" spans="1:16">
      <c r="A9" s="3">
        <v>18</v>
      </c>
      <c r="B9" s="3">
        <v>28200</v>
      </c>
      <c r="C9" s="3"/>
      <c r="D9" s="22">
        <v>706</v>
      </c>
      <c r="E9" s="3"/>
      <c r="F9" s="3">
        <v>18</v>
      </c>
      <c r="G9" s="3">
        <v>28200</v>
      </c>
      <c r="H9" s="3">
        <v>8460</v>
      </c>
      <c r="I9" s="3">
        <v>5640</v>
      </c>
      <c r="J9" s="25">
        <f t="shared" si="0"/>
        <v>324.3</v>
      </c>
      <c r="K9" s="25">
        <f t="shared" si="1"/>
        <v>216.2</v>
      </c>
      <c r="L9" s="3"/>
      <c r="M9" s="3"/>
      <c r="N9" s="3"/>
      <c r="O9" s="3"/>
      <c r="P9" s="3"/>
    </row>
    <row r="10" s="20" customFormat="1" spans="1:16">
      <c r="A10" s="5">
        <v>17</v>
      </c>
      <c r="B10" s="5">
        <v>24310</v>
      </c>
      <c r="C10" s="5">
        <v>11342.6534161491</v>
      </c>
      <c r="D10" s="22">
        <v>608</v>
      </c>
      <c r="E10" s="5"/>
      <c r="F10" s="5">
        <v>17</v>
      </c>
      <c r="G10" s="5">
        <v>24310</v>
      </c>
      <c r="H10" s="5">
        <v>7293</v>
      </c>
      <c r="I10" s="5">
        <v>4862</v>
      </c>
      <c r="J10" s="25">
        <f t="shared" si="0"/>
        <v>279.565</v>
      </c>
      <c r="K10" s="25">
        <f t="shared" si="1"/>
        <v>186.376666666667</v>
      </c>
      <c r="L10" s="5"/>
      <c r="M10" s="5"/>
      <c r="N10" s="5"/>
      <c r="O10" s="5"/>
      <c r="P10" s="5"/>
    </row>
    <row r="11" spans="1:16">
      <c r="A11" s="3">
        <v>16</v>
      </c>
      <c r="B11" s="3">
        <v>20800</v>
      </c>
      <c r="C11" s="3"/>
      <c r="D11" s="22">
        <v>520</v>
      </c>
      <c r="E11" s="3"/>
      <c r="F11" s="3">
        <v>16</v>
      </c>
      <c r="G11" s="3">
        <v>20800</v>
      </c>
      <c r="H11" s="3">
        <v>6240</v>
      </c>
      <c r="I11" s="3">
        <v>4160</v>
      </c>
      <c r="J11" s="25">
        <f t="shared" si="0"/>
        <v>239.2</v>
      </c>
      <c r="K11" s="25">
        <f t="shared" si="1"/>
        <v>159.466666666667</v>
      </c>
      <c r="L11" s="3"/>
      <c r="M11" s="3"/>
      <c r="N11" s="3"/>
      <c r="O11" s="3"/>
      <c r="P11" s="3"/>
    </row>
    <row r="12" spans="1:16">
      <c r="A12" s="3">
        <v>15</v>
      </c>
      <c r="B12" s="3">
        <v>17650</v>
      </c>
      <c r="C12" s="3"/>
      <c r="D12" s="22">
        <v>441</v>
      </c>
      <c r="E12" s="3"/>
      <c r="F12" s="3">
        <v>15</v>
      </c>
      <c r="G12" s="3">
        <v>17650</v>
      </c>
      <c r="H12" s="3">
        <v>5295</v>
      </c>
      <c r="I12" s="3">
        <v>3530</v>
      </c>
      <c r="J12" s="25">
        <f t="shared" si="0"/>
        <v>202.975</v>
      </c>
      <c r="K12" s="25">
        <f t="shared" si="1"/>
        <v>135.316666666667</v>
      </c>
      <c r="L12" s="3"/>
      <c r="M12" s="3"/>
      <c r="N12" s="3"/>
      <c r="O12" s="3"/>
      <c r="P12" s="3"/>
    </row>
    <row r="13" spans="1:16">
      <c r="A13" s="3">
        <v>14</v>
      </c>
      <c r="B13" s="3">
        <v>14840</v>
      </c>
      <c r="C13" s="3"/>
      <c r="D13" s="22">
        <v>370</v>
      </c>
      <c r="E13" s="3"/>
      <c r="F13" s="3">
        <v>14</v>
      </c>
      <c r="G13" s="3">
        <v>14840</v>
      </c>
      <c r="H13" s="3">
        <v>4452</v>
      </c>
      <c r="I13" s="3">
        <v>2968</v>
      </c>
      <c r="J13" s="25">
        <f t="shared" si="0"/>
        <v>170.66</v>
      </c>
      <c r="K13" s="25">
        <f t="shared" si="1"/>
        <v>113.773333333333</v>
      </c>
      <c r="L13" s="3"/>
      <c r="M13" s="3"/>
      <c r="N13" s="3"/>
      <c r="O13" s="3"/>
      <c r="P13" s="3"/>
    </row>
    <row r="14" spans="1:16">
      <c r="A14" s="3">
        <v>13</v>
      </c>
      <c r="B14" s="3">
        <v>12350</v>
      </c>
      <c r="C14" s="3"/>
      <c r="D14" s="22">
        <v>309</v>
      </c>
      <c r="E14" s="3"/>
      <c r="F14" s="3">
        <v>13</v>
      </c>
      <c r="G14" s="3">
        <v>12350</v>
      </c>
      <c r="H14" s="3">
        <v>3705</v>
      </c>
      <c r="I14" s="3">
        <v>6175</v>
      </c>
      <c r="J14" s="25">
        <f t="shared" si="0"/>
        <v>142.025</v>
      </c>
      <c r="K14" s="25">
        <f t="shared" si="1"/>
        <v>236.708333333333</v>
      </c>
      <c r="L14" s="3"/>
      <c r="M14" s="3"/>
      <c r="N14" s="3"/>
      <c r="O14" s="3"/>
      <c r="P14" s="3"/>
    </row>
    <row r="15" spans="1:16">
      <c r="A15" s="3">
        <v>12</v>
      </c>
      <c r="B15" s="3">
        <v>10160</v>
      </c>
      <c r="C15" s="3"/>
      <c r="D15" s="22">
        <v>254</v>
      </c>
      <c r="E15" s="3"/>
      <c r="F15" s="3">
        <v>12</v>
      </c>
      <c r="G15" s="3">
        <v>10160</v>
      </c>
      <c r="H15" s="3">
        <v>3048</v>
      </c>
      <c r="I15" s="3">
        <v>5080</v>
      </c>
      <c r="J15" s="25">
        <f t="shared" si="0"/>
        <v>116.84</v>
      </c>
      <c r="K15" s="25">
        <f t="shared" si="1"/>
        <v>194.733333333333</v>
      </c>
      <c r="L15" s="3"/>
      <c r="M15" s="3"/>
      <c r="N15" s="3"/>
      <c r="O15" s="3"/>
      <c r="P15" s="3"/>
    </row>
    <row r="16" spans="1:16">
      <c r="A16" s="3">
        <v>11</v>
      </c>
      <c r="B16" s="3">
        <v>8250</v>
      </c>
      <c r="C16" s="3"/>
      <c r="D16" s="22">
        <v>206</v>
      </c>
      <c r="E16" s="3"/>
      <c r="F16" s="3">
        <v>11</v>
      </c>
      <c r="G16" s="3">
        <v>8250</v>
      </c>
      <c r="H16" s="3">
        <v>2475</v>
      </c>
      <c r="I16" s="3">
        <v>1650</v>
      </c>
      <c r="J16" s="25">
        <f t="shared" si="0"/>
        <v>94.875</v>
      </c>
      <c r="K16" s="25">
        <f t="shared" si="1"/>
        <v>63.25</v>
      </c>
      <c r="L16" s="3"/>
      <c r="M16" s="3"/>
      <c r="N16" s="3"/>
      <c r="O16" s="3"/>
      <c r="P16" s="3"/>
    </row>
    <row r="17" spans="1:16">
      <c r="A17" s="3">
        <v>10</v>
      </c>
      <c r="B17" s="3">
        <v>6600</v>
      </c>
      <c r="C17" s="3"/>
      <c r="D17" s="22">
        <v>165</v>
      </c>
      <c r="E17" s="3"/>
      <c r="F17" s="3">
        <v>10</v>
      </c>
      <c r="G17" s="3">
        <v>6600</v>
      </c>
      <c r="H17" s="3">
        <v>1980</v>
      </c>
      <c r="I17" s="3">
        <v>1320</v>
      </c>
      <c r="J17" s="25">
        <f t="shared" si="0"/>
        <v>75.9</v>
      </c>
      <c r="K17" s="25">
        <f t="shared" si="1"/>
        <v>50.6</v>
      </c>
      <c r="L17" s="3"/>
      <c r="M17" s="3"/>
      <c r="N17" s="3"/>
      <c r="O17" s="3"/>
      <c r="P17" s="3"/>
    </row>
    <row r="18" spans="1:16">
      <c r="A18" s="3">
        <v>9</v>
      </c>
      <c r="B18" s="3">
        <v>5190</v>
      </c>
      <c r="C18" s="3"/>
      <c r="D18" s="22">
        <v>130</v>
      </c>
      <c r="E18" s="3"/>
      <c r="F18" s="3">
        <v>9</v>
      </c>
      <c r="G18" s="3">
        <v>5190</v>
      </c>
      <c r="H18" s="3">
        <v>1557</v>
      </c>
      <c r="I18" s="3">
        <v>1038</v>
      </c>
      <c r="J18" s="25">
        <f t="shared" si="0"/>
        <v>59.685</v>
      </c>
      <c r="K18" s="25">
        <f t="shared" si="1"/>
        <v>39.79</v>
      </c>
      <c r="L18" s="3"/>
      <c r="M18" s="3"/>
      <c r="N18" s="3"/>
      <c r="O18" s="3"/>
      <c r="P18" s="3"/>
    </row>
    <row r="19" spans="1:16">
      <c r="A19" s="3">
        <v>8</v>
      </c>
      <c r="B19" s="3">
        <v>4000</v>
      </c>
      <c r="C19" s="3"/>
      <c r="D19" s="22">
        <v>100</v>
      </c>
      <c r="E19" s="3"/>
      <c r="F19" s="3">
        <v>8</v>
      </c>
      <c r="G19" s="3">
        <v>4000</v>
      </c>
      <c r="H19" s="3">
        <v>1200</v>
      </c>
      <c r="I19" s="3">
        <v>800</v>
      </c>
      <c r="J19" s="25">
        <f t="shared" si="0"/>
        <v>46</v>
      </c>
      <c r="K19" s="25">
        <f t="shared" si="1"/>
        <v>30.6666666666667</v>
      </c>
      <c r="L19" s="3"/>
      <c r="M19" s="3"/>
      <c r="N19" s="3"/>
      <c r="O19" s="3"/>
      <c r="P19" s="3"/>
    </row>
    <row r="20" spans="1:16">
      <c r="A20" s="3">
        <v>7</v>
      </c>
      <c r="B20" s="3"/>
      <c r="C20" s="3"/>
      <c r="D20" s="22">
        <v>75</v>
      </c>
      <c r="E20" s="3"/>
      <c r="F20" s="3"/>
      <c r="G20" s="3"/>
      <c r="H20" s="3"/>
      <c r="I20" s="3"/>
      <c r="J20" s="22"/>
      <c r="K20" s="22"/>
      <c r="L20" s="3"/>
      <c r="M20" s="3"/>
      <c r="N20" s="3"/>
      <c r="O20" s="3"/>
      <c r="P20" s="3"/>
    </row>
    <row r="21" spans="1:16">
      <c r="A21" s="3">
        <v>6</v>
      </c>
      <c r="B21" s="3"/>
      <c r="C21" s="3"/>
      <c r="D21" s="22">
        <v>56</v>
      </c>
      <c r="E21" s="3"/>
      <c r="F21" s="3"/>
      <c r="G21" s="3"/>
      <c r="H21" s="3"/>
      <c r="I21" s="3"/>
      <c r="J21" s="22"/>
      <c r="K21" s="22"/>
      <c r="L21" s="3"/>
      <c r="M21" s="3"/>
      <c r="N21" s="3"/>
      <c r="O21" s="3"/>
      <c r="P21" s="3"/>
    </row>
    <row r="22" spans="1:16">
      <c r="A22" s="3">
        <v>5</v>
      </c>
      <c r="B22" s="3"/>
      <c r="C22" s="3"/>
      <c r="D22" s="22">
        <v>30</v>
      </c>
      <c r="E22" s="3"/>
      <c r="F22" s="3"/>
      <c r="G22" s="3"/>
      <c r="H22" s="3"/>
      <c r="I22" s="3"/>
      <c r="J22" s="22"/>
      <c r="K22" s="22"/>
      <c r="L22" s="3"/>
      <c r="M22" s="3"/>
      <c r="N22" s="3"/>
      <c r="O22" s="3"/>
      <c r="P22" s="3"/>
    </row>
    <row r="23" spans="1:16">
      <c r="A23" s="3">
        <v>4</v>
      </c>
      <c r="B23" s="3"/>
      <c r="C23" s="3"/>
      <c r="D23" s="22">
        <v>15</v>
      </c>
      <c r="E23" s="3"/>
      <c r="F23" s="3"/>
      <c r="G23" s="3"/>
      <c r="H23" s="3"/>
      <c r="I23" s="3"/>
      <c r="J23" s="22"/>
      <c r="K23" s="22"/>
      <c r="L23" s="3"/>
      <c r="M23" s="3"/>
      <c r="N23" s="3"/>
      <c r="O23" s="3"/>
      <c r="P23" s="3"/>
    </row>
    <row r="24" spans="1:16">
      <c r="A24" s="3">
        <v>3</v>
      </c>
      <c r="B24" s="3"/>
      <c r="C24" s="3"/>
      <c r="D24" s="22">
        <v>10</v>
      </c>
      <c r="E24" s="3"/>
      <c r="F24" s="3"/>
      <c r="G24" s="3"/>
      <c r="H24" s="3"/>
      <c r="I24" s="3"/>
      <c r="J24" s="22"/>
      <c r="K24" s="22"/>
      <c r="L24" s="3"/>
      <c r="M24" s="3"/>
      <c r="N24" s="3"/>
      <c r="O24" s="3"/>
      <c r="P24" s="3"/>
    </row>
    <row r="25" spans="1:16">
      <c r="A25" s="3">
        <v>2</v>
      </c>
      <c r="B25" s="3"/>
      <c r="C25" s="3"/>
      <c r="D25" s="22"/>
      <c r="E25" s="3"/>
      <c r="F25" s="3"/>
      <c r="G25" s="3"/>
      <c r="H25" s="3"/>
      <c r="I25" s="3"/>
      <c r="J25" s="22"/>
      <c r="K25" s="22"/>
      <c r="L25" s="3"/>
      <c r="M25" s="3"/>
      <c r="N25" s="3"/>
      <c r="O25" s="3"/>
      <c r="P25" s="3"/>
    </row>
    <row r="26" spans="1:16">
      <c r="A26" s="3">
        <v>1</v>
      </c>
      <c r="B26" s="3"/>
      <c r="C26" s="3"/>
      <c r="D26" s="22"/>
      <c r="E26" s="3"/>
      <c r="F26" s="3"/>
      <c r="G26" s="3"/>
      <c r="H26" s="3"/>
      <c r="I26" s="3"/>
      <c r="J26" s="22"/>
      <c r="K26" s="22"/>
      <c r="L26" s="3"/>
      <c r="M26" s="3"/>
      <c r="N26" s="3"/>
      <c r="O26" s="3"/>
      <c r="P26" s="3"/>
    </row>
    <row r="27" spans="1:16">
      <c r="A27" s="3"/>
      <c r="B27" s="3"/>
      <c r="C27" s="3"/>
      <c r="D27" s="23"/>
      <c r="E27" s="3"/>
      <c r="F27" s="3"/>
      <c r="G27" s="24"/>
      <c r="H27" s="3"/>
      <c r="I27" s="3"/>
      <c r="J27" s="22"/>
      <c r="K27" s="22"/>
      <c r="L27" s="3"/>
      <c r="M27" s="3"/>
      <c r="N27" s="3"/>
      <c r="O27" s="3"/>
      <c r="P27" s="3"/>
    </row>
    <row r="28" spans="1:16">
      <c r="A28" s="3"/>
      <c r="B28" s="3"/>
      <c r="C28" s="3"/>
      <c r="D28" s="23"/>
      <c r="E28" s="3"/>
      <c r="F28" s="3"/>
      <c r="G28" s="3"/>
      <c r="H28" s="3"/>
      <c r="I28" s="3"/>
      <c r="J28" s="22"/>
      <c r="K28" s="22"/>
      <c r="L28" s="3"/>
      <c r="M28" s="3"/>
      <c r="N28" s="3"/>
      <c r="O28" s="3"/>
      <c r="P28" s="3"/>
    </row>
  </sheetData>
  <pageMargins left="0.75" right="0.75" top="1" bottom="1" header="0.511805555555556" footer="0.511805555555556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E9"/>
  <sheetViews>
    <sheetView tabSelected="1" workbookViewId="0">
      <selection activeCell="I18" sqref="I18"/>
    </sheetView>
  </sheetViews>
  <sheetFormatPr defaultColWidth="9" defaultRowHeight="17.6" outlineLevelCol="4"/>
  <cols>
    <col min="2" max="2" width="17.6964285714286" customWidth="1"/>
  </cols>
  <sheetData>
    <row r="1" spans="1:5">
      <c r="A1" s="1" t="s">
        <v>232</v>
      </c>
      <c r="B1" s="1" t="s">
        <v>233</v>
      </c>
      <c r="C1" s="1" t="s">
        <v>234</v>
      </c>
      <c r="D1" s="1" t="s">
        <v>235</v>
      </c>
      <c r="E1" s="1" t="s">
        <v>236</v>
      </c>
    </row>
    <row r="2" ht="18" spans="1:4">
      <c r="A2" s="1" t="s">
        <v>237</v>
      </c>
      <c r="B2" s="1" t="s">
        <v>238</v>
      </c>
      <c r="C2">
        <v>480</v>
      </c>
      <c r="D2">
        <v>1200</v>
      </c>
    </row>
    <row r="3" ht="18" spans="1:4">
      <c r="A3" s="1" t="s">
        <v>239</v>
      </c>
      <c r="B3" s="1" t="s">
        <v>240</v>
      </c>
      <c r="C3">
        <v>200</v>
      </c>
      <c r="D3" s="1">
        <f>75*13</f>
        <v>975</v>
      </c>
    </row>
    <row r="4" ht="18" spans="1:4">
      <c r="A4" s="1" t="s">
        <v>237</v>
      </c>
      <c r="B4" s="1" t="s">
        <v>241</v>
      </c>
      <c r="C4">
        <v>333</v>
      </c>
      <c r="D4">
        <v>900</v>
      </c>
    </row>
    <row r="5" spans="1:4">
      <c r="A5" s="1" t="s">
        <v>242</v>
      </c>
      <c r="B5" s="1" t="s">
        <v>106</v>
      </c>
      <c r="C5">
        <v>13</v>
      </c>
      <c r="D5">
        <v>300</v>
      </c>
    </row>
    <row r="6" spans="1:4">
      <c r="A6" s="1" t="s">
        <v>243</v>
      </c>
      <c r="B6" s="1" t="s">
        <v>244</v>
      </c>
      <c r="C6">
        <v>13</v>
      </c>
      <c r="D6">
        <v>55</v>
      </c>
    </row>
    <row r="7" spans="1:4">
      <c r="A7" s="1" t="s">
        <v>245</v>
      </c>
      <c r="B7" s="1" t="s">
        <v>246</v>
      </c>
      <c r="C7">
        <v>33</v>
      </c>
      <c r="D7">
        <v>550</v>
      </c>
    </row>
    <row r="8" spans="1:4">
      <c r="A8" s="1" t="s">
        <v>118</v>
      </c>
      <c r="B8" s="1" t="s">
        <v>247</v>
      </c>
      <c r="C8">
        <v>190</v>
      </c>
      <c r="D8">
        <v>555</v>
      </c>
    </row>
    <row r="9" spans="1:3">
      <c r="A9" s="1" t="s">
        <v>248</v>
      </c>
      <c r="B9" t="s">
        <v>249</v>
      </c>
      <c r="C9" t="s">
        <v>250</v>
      </c>
    </row>
  </sheetData>
  <pageMargins left="0.699305555555556" right="0.699305555555556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N18"/>
  <sheetViews>
    <sheetView workbookViewId="0">
      <selection activeCell="D19" sqref="D19"/>
    </sheetView>
  </sheetViews>
  <sheetFormatPr defaultColWidth="9.09821428571429" defaultRowHeight="17.6"/>
  <sheetData>
    <row r="1" spans="1:13">
      <c r="A1" t="s">
        <v>13</v>
      </c>
      <c r="B1" t="s">
        <v>3</v>
      </c>
      <c r="D1" t="s">
        <v>14</v>
      </c>
      <c r="E1" t="s">
        <v>3</v>
      </c>
      <c r="G1" t="s">
        <v>15</v>
      </c>
      <c r="J1" t="s">
        <v>16</v>
      </c>
      <c r="K1" t="s">
        <v>17</v>
      </c>
      <c r="M1" t="s">
        <v>18</v>
      </c>
    </row>
    <row r="2" spans="1:14">
      <c r="A2">
        <v>10</v>
      </c>
      <c r="B2">
        <v>34</v>
      </c>
      <c r="D2">
        <v>10</v>
      </c>
      <c r="E2">
        <v>34</v>
      </c>
      <c r="G2">
        <v>119</v>
      </c>
      <c r="H2" t="s">
        <v>19</v>
      </c>
      <c r="J2" t="s">
        <v>20</v>
      </c>
      <c r="K2">
        <v>0.5</v>
      </c>
      <c r="M2">
        <v>5</v>
      </c>
      <c r="N2">
        <v>130</v>
      </c>
    </row>
    <row r="3" spans="1:14">
      <c r="A3">
        <v>15</v>
      </c>
      <c r="B3">
        <v>71</v>
      </c>
      <c r="D3">
        <v>15</v>
      </c>
      <c r="E3">
        <v>71</v>
      </c>
      <c r="G3">
        <v>150</v>
      </c>
      <c r="H3">
        <v>100</v>
      </c>
      <c r="J3" t="s">
        <v>21</v>
      </c>
      <c r="K3">
        <v>1</v>
      </c>
      <c r="M3" t="s">
        <v>22</v>
      </c>
      <c r="N3">
        <v>500</v>
      </c>
    </row>
    <row r="4" spans="1:11">
      <c r="A4">
        <v>23</v>
      </c>
      <c r="B4">
        <v>176</v>
      </c>
      <c r="D4">
        <v>23</v>
      </c>
      <c r="E4">
        <v>176</v>
      </c>
      <c r="G4">
        <v>164</v>
      </c>
      <c r="H4">
        <v>300</v>
      </c>
      <c r="J4" t="s">
        <v>23</v>
      </c>
      <c r="K4">
        <v>1.5</v>
      </c>
    </row>
    <row r="5" spans="1:8">
      <c r="A5">
        <v>30</v>
      </c>
      <c r="B5">
        <v>327</v>
      </c>
      <c r="D5">
        <v>30</v>
      </c>
      <c r="E5">
        <v>327</v>
      </c>
      <c r="G5">
        <v>180</v>
      </c>
      <c r="H5">
        <v>800</v>
      </c>
    </row>
    <row r="6" spans="1:5">
      <c r="A6">
        <v>36</v>
      </c>
      <c r="B6">
        <v>511</v>
      </c>
      <c r="D6">
        <v>36</v>
      </c>
      <c r="E6">
        <v>511</v>
      </c>
    </row>
    <row r="7" spans="1:5">
      <c r="A7">
        <v>40</v>
      </c>
      <c r="B7">
        <v>667</v>
      </c>
      <c r="D7">
        <v>40</v>
      </c>
      <c r="E7">
        <v>667</v>
      </c>
    </row>
    <row r="11" spans="1:2">
      <c r="A11" t="s">
        <v>24</v>
      </c>
      <c r="B11" t="s">
        <v>25</v>
      </c>
    </row>
    <row r="14" spans="1:1">
      <c r="A14" t="s">
        <v>26</v>
      </c>
    </row>
    <row r="15" spans="1:2">
      <c r="A15">
        <v>140</v>
      </c>
      <c r="B15">
        <v>100</v>
      </c>
    </row>
    <row r="17" spans="1:1">
      <c r="A17" t="s">
        <v>27</v>
      </c>
    </row>
    <row r="18" spans="1:2">
      <c r="A18">
        <v>140</v>
      </c>
      <c r="B18">
        <v>300</v>
      </c>
    </row>
  </sheetData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G26"/>
  <sheetViews>
    <sheetView workbookViewId="0">
      <selection activeCell="F30" sqref="F30"/>
    </sheetView>
  </sheetViews>
  <sheetFormatPr defaultColWidth="9.09821428571429" defaultRowHeight="17.6" outlineLevelCol="6"/>
  <sheetData>
    <row r="1" spans="1:6">
      <c r="A1">
        <v>109</v>
      </c>
      <c r="F1" t="s">
        <v>28</v>
      </c>
    </row>
    <row r="2" spans="1:6">
      <c r="A2" t="s">
        <v>29</v>
      </c>
      <c r="B2">
        <v>50</v>
      </c>
      <c r="F2" t="s">
        <v>30</v>
      </c>
    </row>
    <row r="3" spans="1:7">
      <c r="A3" t="s">
        <v>31</v>
      </c>
      <c r="B3" t="s">
        <v>32</v>
      </c>
      <c r="F3" t="s">
        <v>33</v>
      </c>
      <c r="G3" t="s">
        <v>34</v>
      </c>
    </row>
    <row r="4" spans="6:7">
      <c r="F4" t="s">
        <v>35</v>
      </c>
      <c r="G4" t="s">
        <v>36</v>
      </c>
    </row>
    <row r="7" spans="1:1">
      <c r="A7" t="s">
        <v>37</v>
      </c>
    </row>
    <row r="8" spans="1:1">
      <c r="A8" t="s">
        <v>38</v>
      </c>
    </row>
    <row r="9" spans="1:1">
      <c r="A9" t="s">
        <v>39</v>
      </c>
    </row>
    <row r="10" spans="1:1">
      <c r="A10" t="s">
        <v>40</v>
      </c>
    </row>
    <row r="11" spans="1:1">
      <c r="A11" t="s">
        <v>41</v>
      </c>
    </row>
    <row r="13" spans="1:2">
      <c r="A13" t="s">
        <v>42</v>
      </c>
      <c r="B13" t="s">
        <v>41</v>
      </c>
    </row>
    <row r="14" spans="1:2">
      <c r="A14" t="s">
        <v>43</v>
      </c>
      <c r="B14">
        <v>100</v>
      </c>
    </row>
    <row r="15" spans="1:2">
      <c r="A15" t="s">
        <v>44</v>
      </c>
      <c r="B15">
        <v>150</v>
      </c>
    </row>
    <row r="17" spans="1:2">
      <c r="A17" t="s">
        <v>45</v>
      </c>
      <c r="B17">
        <v>70</v>
      </c>
    </row>
    <row r="18" spans="1:3">
      <c r="A18" t="s">
        <v>46</v>
      </c>
      <c r="B18">
        <v>200</v>
      </c>
      <c r="C18" t="s">
        <v>47</v>
      </c>
    </row>
    <row r="19" spans="1:2">
      <c r="A19" t="s">
        <v>48</v>
      </c>
      <c r="B19">
        <v>300</v>
      </c>
    </row>
    <row r="21" spans="1:2">
      <c r="A21" t="s">
        <v>49</v>
      </c>
      <c r="B21">
        <v>300</v>
      </c>
    </row>
    <row r="22" spans="1:2">
      <c r="A22" t="s">
        <v>50</v>
      </c>
      <c r="B22">
        <v>200</v>
      </c>
    </row>
    <row r="24" spans="1:1">
      <c r="A24" t="s">
        <v>51</v>
      </c>
    </row>
    <row r="25" spans="1:2">
      <c r="A25" t="s">
        <v>52</v>
      </c>
      <c r="B25">
        <v>50</v>
      </c>
    </row>
    <row r="26" spans="1:2">
      <c r="A26" t="s">
        <v>53</v>
      </c>
      <c r="B26">
        <v>100</v>
      </c>
    </row>
  </sheetData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C13"/>
  <sheetViews>
    <sheetView workbookViewId="0">
      <selection activeCell="C21" sqref="C21"/>
    </sheetView>
  </sheetViews>
  <sheetFormatPr defaultColWidth="9.09821428571429" defaultRowHeight="17.6" outlineLevelCol="2"/>
  <cols>
    <col min="1" max="1" width="16.4017857142857" customWidth="1"/>
  </cols>
  <sheetData>
    <row r="1" spans="1:1">
      <c r="A1">
        <v>109</v>
      </c>
    </row>
    <row r="2" spans="1:1">
      <c r="A2" t="s">
        <v>54</v>
      </c>
    </row>
    <row r="3" spans="1:2">
      <c r="A3" t="s">
        <v>55</v>
      </c>
      <c r="B3">
        <v>220</v>
      </c>
    </row>
    <row r="4" spans="1:3">
      <c r="A4" t="s">
        <v>56</v>
      </c>
      <c r="B4" t="s">
        <v>57</v>
      </c>
      <c r="C4" t="s">
        <v>58</v>
      </c>
    </row>
    <row r="8" spans="1:1">
      <c r="A8" t="s">
        <v>59</v>
      </c>
    </row>
    <row r="9" spans="1:2">
      <c r="A9" t="s">
        <v>60</v>
      </c>
      <c r="B9">
        <v>200</v>
      </c>
    </row>
    <row r="12" spans="1:1">
      <c r="A12" t="s">
        <v>61</v>
      </c>
    </row>
    <row r="13" spans="1:1">
      <c r="A13" s="19" t="s">
        <v>62</v>
      </c>
    </row>
  </sheetData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workbookViewId="0">
      <selection activeCell="Y60" sqref="Y60"/>
    </sheetView>
  </sheetViews>
  <sheetFormatPr defaultColWidth="9.09821428571429" defaultRowHeight="17.6"/>
  <sheetData/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AP13"/>
  <sheetViews>
    <sheetView workbookViewId="0">
      <selection activeCell="G30" sqref="G30"/>
    </sheetView>
  </sheetViews>
  <sheetFormatPr defaultColWidth="9.09821428571429" defaultRowHeight="17.6"/>
  <cols>
    <col min="1" max="1" width="12.7946428571429"/>
    <col min="2" max="2" width="20.1964285714286" customWidth="1"/>
    <col min="3" max="4" width="9.09821428571429" style="2"/>
    <col min="5" max="5" width="9.09821428571429" style="16"/>
    <col min="7" max="7" width="20.6964285714286" customWidth="1"/>
    <col min="8" max="9" width="12.7946428571429" style="2"/>
    <col min="10" max="10" width="9.09821428571429" style="17"/>
    <col min="12" max="12" width="29.5982142857143" customWidth="1"/>
    <col min="13" max="14" width="9.09821428571429" style="2"/>
    <col min="18" max="19" width="9.09821428571429" style="2"/>
  </cols>
  <sheetData>
    <row r="1" spans="1:1">
      <c r="A1">
        <f>3000/230</f>
        <v>13.0434782608696</v>
      </c>
    </row>
    <row r="2" spans="1:42">
      <c r="A2" t="s">
        <v>63</v>
      </c>
      <c r="B2" t="s">
        <v>64</v>
      </c>
      <c r="C2" s="2" t="s">
        <v>65</v>
      </c>
      <c r="D2" s="2" t="s">
        <v>66</v>
      </c>
      <c r="F2" t="s">
        <v>67</v>
      </c>
      <c r="G2" t="s">
        <v>64</v>
      </c>
      <c r="H2" s="2" t="s">
        <v>65</v>
      </c>
      <c r="I2" s="2" t="s">
        <v>66</v>
      </c>
      <c r="K2" t="s">
        <v>68</v>
      </c>
      <c r="L2" t="s">
        <v>64</v>
      </c>
      <c r="M2" s="2" t="s">
        <v>65</v>
      </c>
      <c r="N2" s="2" t="s">
        <v>66</v>
      </c>
      <c r="R2"/>
      <c r="S2"/>
      <c r="AA2" t="s">
        <v>69</v>
      </c>
      <c r="AB2" t="s">
        <v>70</v>
      </c>
      <c r="AC2" t="s">
        <v>71</v>
      </c>
      <c r="AE2" t="s">
        <v>72</v>
      </c>
      <c r="AF2" t="s">
        <v>38</v>
      </c>
      <c r="AG2" t="s">
        <v>73</v>
      </c>
      <c r="AI2">
        <v>140</v>
      </c>
      <c r="AJ2" t="s">
        <v>74</v>
      </c>
      <c r="AK2" t="s">
        <v>75</v>
      </c>
      <c r="AN2" t="s">
        <v>76</v>
      </c>
      <c r="AO2" t="s">
        <v>77</v>
      </c>
      <c r="AP2" t="s">
        <v>78</v>
      </c>
    </row>
    <row r="3" spans="1:37">
      <c r="A3" t="s">
        <v>79</v>
      </c>
      <c r="B3" t="s">
        <v>80</v>
      </c>
      <c r="C3" s="2">
        <v>66</v>
      </c>
      <c r="F3" t="s">
        <v>81</v>
      </c>
      <c r="G3" t="s">
        <v>82</v>
      </c>
      <c r="H3" s="2">
        <v>400</v>
      </c>
      <c r="I3" s="2">
        <f>A1*H3</f>
        <v>5217.39130434783</v>
      </c>
      <c r="K3" t="s">
        <v>83</v>
      </c>
      <c r="L3" s="1" t="s">
        <v>84</v>
      </c>
      <c r="M3" s="2">
        <v>220</v>
      </c>
      <c r="AA3" t="s">
        <v>85</v>
      </c>
      <c r="AB3" t="s">
        <v>86</v>
      </c>
      <c r="AC3" t="s">
        <v>87</v>
      </c>
      <c r="AE3" t="s">
        <v>88</v>
      </c>
      <c r="AF3" t="s">
        <v>89</v>
      </c>
      <c r="AG3" t="s">
        <v>90</v>
      </c>
      <c r="AI3">
        <v>140</v>
      </c>
      <c r="AJ3" t="s">
        <v>91</v>
      </c>
      <c r="AK3" t="s">
        <v>92</v>
      </c>
    </row>
    <row r="4" spans="1:33">
      <c r="A4" t="s">
        <v>93</v>
      </c>
      <c r="B4" t="s">
        <v>94</v>
      </c>
      <c r="C4" s="2">
        <v>35</v>
      </c>
      <c r="F4" t="s">
        <v>95</v>
      </c>
      <c r="G4" t="s">
        <v>96</v>
      </c>
      <c r="H4" s="2">
        <v>40</v>
      </c>
      <c r="I4" s="2">
        <f>H4*A1</f>
        <v>521.739130434783</v>
      </c>
      <c r="K4" t="s">
        <v>97</v>
      </c>
      <c r="L4" t="s">
        <v>98</v>
      </c>
      <c r="N4" s="2">
        <v>1000</v>
      </c>
      <c r="AA4" t="s">
        <v>99</v>
      </c>
      <c r="AB4" t="s">
        <v>100</v>
      </c>
      <c r="AC4" t="s">
        <v>101</v>
      </c>
      <c r="AE4" t="s">
        <v>102</v>
      </c>
      <c r="AF4" t="s">
        <v>103</v>
      </c>
      <c r="AG4" t="s">
        <v>104</v>
      </c>
    </row>
    <row r="5" spans="1:33">
      <c r="A5" t="s">
        <v>105</v>
      </c>
      <c r="B5" t="s">
        <v>106</v>
      </c>
      <c r="D5" s="2">
        <v>3800</v>
      </c>
      <c r="F5" t="s">
        <v>107</v>
      </c>
      <c r="G5" t="s">
        <v>108</v>
      </c>
      <c r="H5" s="2">
        <f>I5/A1</f>
        <v>38.3333333333333</v>
      </c>
      <c r="I5" s="2">
        <v>500</v>
      </c>
      <c r="K5" t="s">
        <v>109</v>
      </c>
      <c r="L5" t="s">
        <v>98</v>
      </c>
      <c r="N5" s="2">
        <v>1000</v>
      </c>
      <c r="AA5" t="s">
        <v>110</v>
      </c>
      <c r="AB5" t="s">
        <v>111</v>
      </c>
      <c r="AC5" t="s">
        <v>112</v>
      </c>
      <c r="AE5" t="s">
        <v>102</v>
      </c>
      <c r="AF5" t="s">
        <v>113</v>
      </c>
      <c r="AG5" t="s">
        <v>104</v>
      </c>
    </row>
    <row r="6" spans="1:33">
      <c r="A6" t="s">
        <v>114</v>
      </c>
      <c r="B6" t="s">
        <v>115</v>
      </c>
      <c r="D6" s="2">
        <v>500</v>
      </c>
      <c r="F6" t="s">
        <v>116</v>
      </c>
      <c r="G6" t="s">
        <v>117</v>
      </c>
      <c r="I6" s="2">
        <v>1400</v>
      </c>
      <c r="K6" t="s">
        <v>118</v>
      </c>
      <c r="L6" t="s">
        <v>119</v>
      </c>
      <c r="N6" s="2">
        <v>350</v>
      </c>
      <c r="AA6" t="s">
        <v>120</v>
      </c>
      <c r="AB6" t="s">
        <v>121</v>
      </c>
      <c r="AC6" t="s">
        <v>90</v>
      </c>
      <c r="AE6" t="s">
        <v>107</v>
      </c>
      <c r="AF6" t="s">
        <v>122</v>
      </c>
      <c r="AG6" t="s">
        <v>123</v>
      </c>
    </row>
    <row r="7" spans="6:33">
      <c r="F7" t="s">
        <v>124</v>
      </c>
      <c r="G7" t="s">
        <v>40</v>
      </c>
      <c r="H7" s="2">
        <v>120</v>
      </c>
      <c r="K7" t="s">
        <v>125</v>
      </c>
      <c r="L7" t="s">
        <v>126</v>
      </c>
      <c r="N7" s="2">
        <v>1000</v>
      </c>
      <c r="AA7" t="s">
        <v>127</v>
      </c>
      <c r="AB7" t="s">
        <v>128</v>
      </c>
      <c r="AC7" t="s">
        <v>129</v>
      </c>
      <c r="AE7" t="s">
        <v>130</v>
      </c>
      <c r="AF7" t="s">
        <v>131</v>
      </c>
      <c r="AG7" t="s">
        <v>132</v>
      </c>
    </row>
    <row r="8" spans="11:33">
      <c r="K8" t="s">
        <v>118</v>
      </c>
      <c r="L8" t="s">
        <v>133</v>
      </c>
      <c r="N8" s="2">
        <v>700</v>
      </c>
      <c r="AA8" t="s">
        <v>134</v>
      </c>
      <c r="AB8" t="s">
        <v>135</v>
      </c>
      <c r="AC8" t="s">
        <v>129</v>
      </c>
      <c r="AE8" t="s">
        <v>107</v>
      </c>
      <c r="AF8" t="s">
        <v>136</v>
      </c>
      <c r="AG8" t="s">
        <v>78</v>
      </c>
    </row>
    <row r="9" spans="27:33">
      <c r="AA9" t="s">
        <v>137</v>
      </c>
      <c r="AB9" t="s">
        <v>138</v>
      </c>
      <c r="AC9" t="s">
        <v>139</v>
      </c>
      <c r="AE9" t="s">
        <v>140</v>
      </c>
      <c r="AF9" t="s">
        <v>141</v>
      </c>
      <c r="AG9" t="s">
        <v>142</v>
      </c>
    </row>
    <row r="10" spans="31:33">
      <c r="AE10" t="s">
        <v>143</v>
      </c>
      <c r="AF10" t="s">
        <v>144</v>
      </c>
      <c r="AG10" t="s">
        <v>104</v>
      </c>
    </row>
    <row r="11" spans="31:33">
      <c r="AE11" t="s">
        <v>116</v>
      </c>
      <c r="AF11" t="s">
        <v>145</v>
      </c>
      <c r="AG11" t="s">
        <v>104</v>
      </c>
    </row>
    <row r="13" spans="3:3">
      <c r="C13" s="18"/>
    </row>
  </sheetData>
  <autoFilter ref="A2:R11"/>
  <pageMargins left="0.75" right="0.75" top="1" bottom="1" header="0.511805555555556" footer="0.511805555555556"/>
  <pageSetup paperSize="9" orientation="portrait" horizontalDpi="300" verticalDpi="300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D3"/>
  <sheetViews>
    <sheetView workbookViewId="0">
      <selection activeCell="G19" sqref="G19"/>
    </sheetView>
  </sheetViews>
  <sheetFormatPr defaultColWidth="9.09821428571429" defaultRowHeight="17.6" outlineLevelRow="2" outlineLevelCol="3"/>
  <cols>
    <col min="1" max="1" width="25.2946428571429" customWidth="1"/>
    <col min="2" max="2" width="25" customWidth="1"/>
  </cols>
  <sheetData>
    <row r="1" spans="1:1">
      <c r="A1">
        <v>13.0434782608696</v>
      </c>
    </row>
    <row r="2" spans="1:4">
      <c r="A2" t="s">
        <v>146</v>
      </c>
      <c r="B2" t="s">
        <v>64</v>
      </c>
      <c r="C2" s="2" t="s">
        <v>65</v>
      </c>
      <c r="D2" s="2" t="s">
        <v>66</v>
      </c>
    </row>
    <row r="3" spans="1:3">
      <c r="A3" t="s">
        <v>147</v>
      </c>
      <c r="B3" t="s">
        <v>148</v>
      </c>
      <c r="C3">
        <v>170</v>
      </c>
    </row>
  </sheetData>
  <autoFilter ref="A2:D3"/>
  <pageMargins left="0.75" right="0.75" top="1" bottom="1" header="0.511805555555556" footer="0.511805555555556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T27"/>
  <sheetViews>
    <sheetView workbookViewId="0">
      <selection activeCell="A16" sqref="A16"/>
    </sheetView>
  </sheetViews>
  <sheetFormatPr defaultColWidth="9.09821428571429" defaultRowHeight="17.6"/>
  <cols>
    <col min="1" max="1" width="101.5" customWidth="1"/>
  </cols>
  <sheetData>
    <row r="1" ht="32" spans="1:20">
      <c r="A1" s="14" t="s">
        <v>149</v>
      </c>
      <c r="B1" s="15"/>
      <c r="C1" s="15"/>
      <c r="D1" s="15"/>
      <c r="E1" s="15"/>
      <c r="F1" s="15"/>
      <c r="G1" s="15"/>
      <c r="H1" s="15"/>
      <c r="I1" s="15"/>
      <c r="J1" s="15"/>
      <c r="K1" s="15"/>
      <c r="L1" s="15"/>
      <c r="M1" s="15"/>
      <c r="N1" s="15"/>
      <c r="O1" s="15"/>
      <c r="P1" s="15"/>
      <c r="Q1" s="15"/>
      <c r="R1" s="15"/>
      <c r="S1" s="15"/>
      <c r="T1" s="15"/>
    </row>
    <row r="2" spans="1:20">
      <c r="A2" s="15"/>
      <c r="B2" s="15"/>
      <c r="C2" s="15"/>
      <c r="D2" s="15"/>
      <c r="E2" s="15"/>
      <c r="F2" s="15"/>
      <c r="G2" s="15"/>
      <c r="H2" s="15"/>
      <c r="I2" s="15"/>
      <c r="J2" s="15"/>
      <c r="K2" s="15"/>
      <c r="L2" s="15"/>
      <c r="M2" s="15"/>
      <c r="N2" s="15"/>
      <c r="O2" s="15"/>
      <c r="P2" s="15"/>
      <c r="Q2" s="15"/>
      <c r="R2" s="15"/>
      <c r="S2" s="15"/>
      <c r="T2" s="15"/>
    </row>
    <row r="3" spans="1:20">
      <c r="A3" s="15"/>
      <c r="B3" s="15"/>
      <c r="C3" s="15"/>
      <c r="D3" s="15"/>
      <c r="E3" s="15"/>
      <c r="F3" s="15"/>
      <c r="G3" s="15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  <c r="S3" s="15"/>
      <c r="T3" s="15"/>
    </row>
    <row r="4" ht="32" spans="1:20">
      <c r="A4" s="14" t="s">
        <v>150</v>
      </c>
      <c r="B4" s="15"/>
      <c r="C4" s="15"/>
      <c r="D4" s="15"/>
      <c r="E4" s="15"/>
      <c r="F4" s="15"/>
      <c r="G4" s="15"/>
      <c r="H4" s="15"/>
      <c r="I4" s="15"/>
      <c r="J4" s="15"/>
      <c r="K4" s="15"/>
      <c r="L4" s="15"/>
      <c r="M4" s="15"/>
      <c r="N4" s="15"/>
      <c r="O4" s="15"/>
      <c r="P4" s="15"/>
      <c r="Q4" s="15"/>
      <c r="R4" s="15"/>
      <c r="S4" s="15"/>
      <c r="T4" s="15"/>
    </row>
    <row r="5" spans="1:20">
      <c r="A5" s="15"/>
      <c r="B5" s="15"/>
      <c r="C5" s="15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15"/>
      <c r="P5" s="15"/>
      <c r="Q5" s="15"/>
      <c r="R5" s="15"/>
      <c r="S5" s="15"/>
      <c r="T5" s="15"/>
    </row>
    <row r="6" spans="1:20">
      <c r="A6" s="15"/>
      <c r="B6" s="15"/>
      <c r="C6" s="15"/>
      <c r="D6" s="15"/>
      <c r="E6" s="15"/>
      <c r="F6" s="15"/>
      <c r="G6" s="15"/>
      <c r="H6" s="15"/>
      <c r="I6" s="15"/>
      <c r="J6" s="15"/>
      <c r="K6" s="15"/>
      <c r="L6" s="15"/>
      <c r="M6" s="15"/>
      <c r="N6" s="15"/>
      <c r="O6" s="15"/>
      <c r="P6" s="15"/>
      <c r="Q6" s="15"/>
      <c r="R6" s="15"/>
      <c r="S6" s="15"/>
      <c r="T6" s="15"/>
    </row>
    <row r="7" ht="94" spans="1:20">
      <c r="A7" s="14" t="s">
        <v>151</v>
      </c>
      <c r="B7" s="15"/>
      <c r="C7" s="15"/>
      <c r="D7" s="15"/>
      <c r="E7" s="15"/>
      <c r="F7" s="15"/>
      <c r="G7" s="15"/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  <c r="S7" s="15"/>
      <c r="T7" s="15"/>
    </row>
    <row r="8" spans="1:20">
      <c r="A8" s="15"/>
      <c r="B8" s="15"/>
      <c r="C8" s="15"/>
      <c r="D8" s="15"/>
      <c r="E8" s="15"/>
      <c r="F8" s="15"/>
      <c r="G8" s="15"/>
      <c r="H8" s="15"/>
      <c r="I8" s="15"/>
      <c r="J8" s="15"/>
      <c r="K8" s="15"/>
      <c r="L8" s="15"/>
      <c r="M8" s="15"/>
      <c r="N8" s="15"/>
      <c r="O8" s="15"/>
      <c r="P8" s="15"/>
      <c r="Q8" s="15"/>
      <c r="R8" s="15"/>
      <c r="S8" s="15"/>
      <c r="T8" s="15"/>
    </row>
    <row r="9" spans="1:20">
      <c r="A9" s="15"/>
      <c r="B9" s="15"/>
      <c r="C9" s="15"/>
      <c r="D9" s="15"/>
      <c r="E9" s="15"/>
      <c r="F9" s="15"/>
      <c r="G9" s="15"/>
      <c r="H9" s="15"/>
      <c r="I9" s="15"/>
      <c r="J9" s="15"/>
      <c r="K9" s="15"/>
      <c r="L9" s="15"/>
      <c r="M9" s="15"/>
      <c r="N9" s="15"/>
      <c r="O9" s="15"/>
      <c r="P9" s="15"/>
      <c r="Q9" s="15"/>
      <c r="R9" s="15"/>
      <c r="S9" s="15"/>
      <c r="T9" s="15"/>
    </row>
    <row r="10" spans="1:20">
      <c r="A10" s="15"/>
      <c r="B10" s="15"/>
      <c r="C10" s="15"/>
      <c r="D10" s="15"/>
      <c r="E10" s="15"/>
      <c r="F10" s="15"/>
      <c r="G10" s="15"/>
      <c r="H10" s="15"/>
      <c r="I10" s="15"/>
      <c r="J10" s="15"/>
      <c r="K10" s="15"/>
      <c r="L10" s="15"/>
      <c r="M10" s="15"/>
      <c r="N10" s="15"/>
      <c r="O10" s="15"/>
      <c r="P10" s="15"/>
      <c r="Q10" s="15"/>
      <c r="R10" s="15"/>
      <c r="S10" s="15"/>
      <c r="T10" s="15"/>
    </row>
    <row r="11" spans="1:20">
      <c r="A11" s="15"/>
      <c r="B11" s="15"/>
      <c r="C11" s="15"/>
      <c r="D11" s="15"/>
      <c r="E11" s="15"/>
      <c r="F11" s="15"/>
      <c r="G11" s="15"/>
      <c r="H11" s="15"/>
      <c r="I11" s="15"/>
      <c r="J11" s="15"/>
      <c r="K11" s="15"/>
      <c r="L11" s="15"/>
      <c r="M11" s="15"/>
      <c r="N11" s="15"/>
      <c r="O11" s="15"/>
      <c r="P11" s="15"/>
      <c r="Q11" s="15"/>
      <c r="R11" s="15"/>
      <c r="S11" s="15"/>
      <c r="T11" s="15"/>
    </row>
    <row r="12" spans="1:20">
      <c r="A12" s="15"/>
      <c r="B12" s="15"/>
      <c r="C12" s="15"/>
      <c r="D12" s="15"/>
      <c r="E12" s="15"/>
      <c r="F12" s="15"/>
      <c r="G12" s="15"/>
      <c r="H12" s="15"/>
      <c r="I12" s="15"/>
      <c r="J12" s="15"/>
      <c r="K12" s="15"/>
      <c r="L12" s="15"/>
      <c r="M12" s="15"/>
      <c r="N12" s="15"/>
      <c r="O12" s="15"/>
      <c r="P12" s="15"/>
      <c r="Q12" s="15"/>
      <c r="R12" s="15"/>
      <c r="S12" s="15"/>
      <c r="T12" s="15"/>
    </row>
    <row r="13" spans="1:20">
      <c r="A13" s="15"/>
      <c r="B13" s="15"/>
      <c r="C13" s="15"/>
      <c r="D13" s="15"/>
      <c r="E13" s="15"/>
      <c r="F13" s="15"/>
      <c r="G13" s="15"/>
      <c r="H13" s="15"/>
      <c r="I13" s="15"/>
      <c r="J13" s="15"/>
      <c r="K13" s="15"/>
      <c r="L13" s="15"/>
      <c r="M13" s="15"/>
      <c r="N13" s="15"/>
      <c r="O13" s="15"/>
      <c r="P13" s="15"/>
      <c r="Q13" s="15"/>
      <c r="R13" s="15"/>
      <c r="S13" s="15"/>
      <c r="T13" s="15"/>
    </row>
    <row r="14" spans="1:20">
      <c r="A14" s="15"/>
      <c r="B14" s="15"/>
      <c r="C14" s="15"/>
      <c r="D14" s="15"/>
      <c r="E14" s="15"/>
      <c r="F14" s="15"/>
      <c r="G14" s="15"/>
      <c r="H14" s="15"/>
      <c r="I14" s="15"/>
      <c r="J14" s="15"/>
      <c r="K14" s="15"/>
      <c r="L14" s="15"/>
      <c r="M14" s="15"/>
      <c r="N14" s="15"/>
      <c r="O14" s="15"/>
      <c r="P14" s="15"/>
      <c r="Q14" s="15"/>
      <c r="R14" s="15"/>
      <c r="S14" s="15"/>
      <c r="T14" s="15"/>
    </row>
    <row r="15" spans="1:20">
      <c r="A15" s="15"/>
      <c r="B15" s="15"/>
      <c r="C15" s="15"/>
      <c r="D15" s="15"/>
      <c r="E15" s="15"/>
      <c r="F15" s="15"/>
      <c r="G15" s="15"/>
      <c r="H15" s="15"/>
      <c r="I15" s="15"/>
      <c r="J15" s="15"/>
      <c r="K15" s="15"/>
      <c r="L15" s="15"/>
      <c r="M15" s="15"/>
      <c r="N15" s="15"/>
      <c r="O15" s="15"/>
      <c r="P15" s="15"/>
      <c r="Q15" s="15"/>
      <c r="R15" s="15"/>
      <c r="S15" s="15"/>
      <c r="T15" s="15"/>
    </row>
    <row r="16" spans="1:20">
      <c r="A16" s="15"/>
      <c r="B16" s="15"/>
      <c r="C16" s="15"/>
      <c r="D16" s="15"/>
      <c r="E16" s="15"/>
      <c r="F16" s="15"/>
      <c r="G16" s="15"/>
      <c r="H16" s="15"/>
      <c r="I16" s="15"/>
      <c r="J16" s="15"/>
      <c r="K16" s="15"/>
      <c r="L16" s="15"/>
      <c r="M16" s="15"/>
      <c r="N16" s="15"/>
      <c r="O16" s="15"/>
      <c r="P16" s="15"/>
      <c r="Q16" s="15"/>
      <c r="R16" s="15"/>
      <c r="S16" s="15"/>
      <c r="T16" s="15"/>
    </row>
    <row r="17" spans="1:20">
      <c r="A17" s="15"/>
      <c r="B17" s="15"/>
      <c r="C17" s="15"/>
      <c r="D17" s="15"/>
      <c r="E17" s="15"/>
      <c r="F17" s="15"/>
      <c r="G17" s="15"/>
      <c r="H17" s="15"/>
      <c r="I17" s="15"/>
      <c r="J17" s="15"/>
      <c r="K17" s="15"/>
      <c r="L17" s="15"/>
      <c r="M17" s="15"/>
      <c r="N17" s="15"/>
      <c r="O17" s="15"/>
      <c r="P17" s="15"/>
      <c r="Q17" s="15"/>
      <c r="R17" s="15"/>
      <c r="S17" s="15"/>
      <c r="T17" s="15"/>
    </row>
    <row r="18" spans="1:20">
      <c r="A18" s="15"/>
      <c r="B18" s="15"/>
      <c r="C18" s="15"/>
      <c r="D18" s="15"/>
      <c r="E18" s="15"/>
      <c r="F18" s="15"/>
      <c r="G18" s="15"/>
      <c r="H18" s="15"/>
      <c r="I18" s="15"/>
      <c r="J18" s="15"/>
      <c r="K18" s="15"/>
      <c r="L18" s="15"/>
      <c r="M18" s="15"/>
      <c r="N18" s="15"/>
      <c r="O18" s="15"/>
      <c r="P18" s="15"/>
      <c r="Q18" s="15"/>
      <c r="R18" s="15"/>
      <c r="S18" s="15"/>
      <c r="T18" s="15"/>
    </row>
    <row r="19" spans="1:20">
      <c r="A19" s="15"/>
      <c r="B19" s="15"/>
      <c r="C19" s="15"/>
      <c r="D19" s="15"/>
      <c r="E19" s="15"/>
      <c r="F19" s="15"/>
      <c r="G19" s="15"/>
      <c r="H19" s="15"/>
      <c r="I19" s="15"/>
      <c r="J19" s="15"/>
      <c r="K19" s="15"/>
      <c r="L19" s="15"/>
      <c r="M19" s="15"/>
      <c r="N19" s="15"/>
      <c r="O19" s="15"/>
      <c r="P19" s="15"/>
      <c r="Q19" s="15"/>
      <c r="R19" s="15"/>
      <c r="S19" s="15"/>
      <c r="T19" s="15"/>
    </row>
    <row r="20" spans="1:20">
      <c r="A20" s="15"/>
      <c r="B20" s="15"/>
      <c r="C20" s="15"/>
      <c r="D20" s="15"/>
      <c r="E20" s="15"/>
      <c r="F20" s="15"/>
      <c r="G20" s="15"/>
      <c r="H20" s="15"/>
      <c r="I20" s="15"/>
      <c r="J20" s="15"/>
      <c r="K20" s="15"/>
      <c r="L20" s="15"/>
      <c r="M20" s="15"/>
      <c r="N20" s="15"/>
      <c r="O20" s="15"/>
      <c r="P20" s="15"/>
      <c r="Q20" s="15"/>
      <c r="R20" s="15"/>
      <c r="S20" s="15"/>
      <c r="T20" s="15"/>
    </row>
    <row r="21" spans="1:20">
      <c r="A21" s="15"/>
      <c r="B21" s="15"/>
      <c r="C21" s="15"/>
      <c r="D21" s="15"/>
      <c r="E21" s="15"/>
      <c r="F21" s="15"/>
      <c r="G21" s="15"/>
      <c r="H21" s="15"/>
      <c r="I21" s="15"/>
      <c r="J21" s="15"/>
      <c r="K21" s="15"/>
      <c r="L21" s="15"/>
      <c r="M21" s="15"/>
      <c r="N21" s="15"/>
      <c r="O21" s="15"/>
      <c r="P21" s="15"/>
      <c r="Q21" s="15"/>
      <c r="R21" s="15"/>
      <c r="S21" s="15"/>
      <c r="T21" s="15"/>
    </row>
    <row r="22" spans="1:20">
      <c r="A22" s="15"/>
      <c r="B22" s="15"/>
      <c r="C22" s="15"/>
      <c r="D22" s="15"/>
      <c r="E22" s="15"/>
      <c r="F22" s="15"/>
      <c r="G22" s="15"/>
      <c r="H22" s="15"/>
      <c r="I22" s="15"/>
      <c r="J22" s="15"/>
      <c r="K22" s="15"/>
      <c r="L22" s="15"/>
      <c r="M22" s="15"/>
      <c r="N22" s="15"/>
      <c r="O22" s="15"/>
      <c r="P22" s="15"/>
      <c r="Q22" s="15"/>
      <c r="R22" s="15"/>
      <c r="S22" s="15"/>
      <c r="T22" s="15"/>
    </row>
    <row r="23" spans="1:20">
      <c r="A23" s="15"/>
      <c r="B23" s="15"/>
      <c r="C23" s="15"/>
      <c r="D23" s="15"/>
      <c r="E23" s="15"/>
      <c r="F23" s="15"/>
      <c r="G23" s="15"/>
      <c r="H23" s="15"/>
      <c r="I23" s="15"/>
      <c r="J23" s="15"/>
      <c r="K23" s="15"/>
      <c r="L23" s="15"/>
      <c r="M23" s="15"/>
      <c r="N23" s="15"/>
      <c r="O23" s="15"/>
      <c r="P23" s="15"/>
      <c r="Q23" s="15"/>
      <c r="R23" s="15"/>
      <c r="S23" s="15"/>
      <c r="T23" s="15"/>
    </row>
    <row r="24" spans="1:20">
      <c r="A24" s="15"/>
      <c r="B24" s="15"/>
      <c r="C24" s="15"/>
      <c r="D24" s="15"/>
      <c r="E24" s="15"/>
      <c r="F24" s="15"/>
      <c r="G24" s="15"/>
      <c r="H24" s="15"/>
      <c r="I24" s="15"/>
      <c r="J24" s="15"/>
      <c r="K24" s="15"/>
      <c r="L24" s="15"/>
      <c r="M24" s="15"/>
      <c r="N24" s="15"/>
      <c r="O24" s="15"/>
      <c r="P24" s="15"/>
      <c r="Q24" s="15"/>
      <c r="R24" s="15"/>
      <c r="S24" s="15"/>
      <c r="T24" s="15"/>
    </row>
    <row r="25" spans="1:20">
      <c r="A25" s="15"/>
      <c r="B25" s="15"/>
      <c r="C25" s="15"/>
      <c r="D25" s="15"/>
      <c r="E25" s="15"/>
      <c r="F25" s="15"/>
      <c r="G25" s="15"/>
      <c r="H25" s="15"/>
      <c r="I25" s="15"/>
      <c r="J25" s="15"/>
      <c r="K25" s="15"/>
      <c r="L25" s="15"/>
      <c r="M25" s="15"/>
      <c r="N25" s="15"/>
      <c r="O25" s="15"/>
      <c r="P25" s="15"/>
      <c r="Q25" s="15"/>
      <c r="R25" s="15"/>
      <c r="S25" s="15"/>
      <c r="T25" s="15"/>
    </row>
    <row r="26" spans="1:20">
      <c r="A26" s="15"/>
      <c r="B26" s="15"/>
      <c r="C26" s="15"/>
      <c r="D26" s="15"/>
      <c r="E26" s="15"/>
      <c r="F26" s="15"/>
      <c r="G26" s="15"/>
      <c r="H26" s="15"/>
      <c r="I26" s="15"/>
      <c r="J26" s="15"/>
      <c r="K26" s="15"/>
      <c r="L26" s="15"/>
      <c r="M26" s="15"/>
      <c r="N26" s="15"/>
      <c r="O26" s="15"/>
      <c r="P26" s="15"/>
      <c r="Q26" s="15"/>
      <c r="R26" s="15"/>
      <c r="S26" s="15"/>
      <c r="T26" s="15"/>
    </row>
    <row r="27" spans="1:20">
      <c r="A27" s="15"/>
      <c r="B27" s="15"/>
      <c r="C27" s="15"/>
      <c r="D27" s="15"/>
      <c r="E27" s="15"/>
      <c r="F27" s="15"/>
      <c r="G27" s="15"/>
      <c r="H27" s="15"/>
      <c r="I27" s="15"/>
      <c r="J27" s="15"/>
      <c r="K27" s="15"/>
      <c r="L27" s="15"/>
      <c r="M27" s="15"/>
      <c r="N27" s="15"/>
      <c r="O27" s="15"/>
      <c r="P27" s="15"/>
      <c r="Q27" s="15"/>
      <c r="R27" s="15"/>
      <c r="S27" s="15"/>
      <c r="T27" s="15"/>
    </row>
  </sheetData>
  <pageMargins left="0.75" right="0.75" top="1" bottom="1" header="0.511805555555556" footer="0.511805555555556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O24"/>
  <sheetViews>
    <sheetView workbookViewId="0">
      <selection activeCell="I23" sqref="I23"/>
    </sheetView>
  </sheetViews>
  <sheetFormatPr defaultColWidth="9.09821428571429" defaultRowHeight="17.6"/>
  <cols>
    <col min="2" max="2" width="14.2946428571429" customWidth="1"/>
    <col min="3" max="3" width="12.7946428571429" style="2"/>
    <col min="4" max="4" width="13.4017857142857" customWidth="1"/>
    <col min="5" max="5" width="17.9017857142857" customWidth="1"/>
    <col min="6" max="6" width="15.7946428571429" customWidth="1"/>
    <col min="7" max="7" width="13.1964285714286" customWidth="1"/>
    <col min="8" max="8" width="19" customWidth="1"/>
    <col min="14" max="14" width="14" customWidth="1"/>
  </cols>
  <sheetData>
    <row r="1" spans="14:15">
      <c r="N1" t="s">
        <v>152</v>
      </c>
      <c r="O1">
        <v>10</v>
      </c>
    </row>
    <row r="3" spans="8:9">
      <c r="H3" t="s">
        <v>153</v>
      </c>
      <c r="I3" t="s">
        <v>154</v>
      </c>
    </row>
    <row r="4" spans="8:9">
      <c r="H4">
        <v>60</v>
      </c>
      <c r="I4">
        <v>4</v>
      </c>
    </row>
    <row r="5" spans="8:9">
      <c r="H5">
        <v>80</v>
      </c>
      <c r="I5">
        <v>6</v>
      </c>
    </row>
    <row r="6" spans="8:9">
      <c r="H6">
        <v>100</v>
      </c>
      <c r="I6">
        <v>9</v>
      </c>
    </row>
    <row r="7" spans="8:14">
      <c r="H7">
        <v>120</v>
      </c>
      <c r="I7">
        <v>18</v>
      </c>
      <c r="J7" t="s">
        <v>155</v>
      </c>
      <c r="N7" t="s">
        <v>156</v>
      </c>
    </row>
    <row r="8" spans="8:10">
      <c r="H8">
        <v>140</v>
      </c>
      <c r="I8">
        <v>27</v>
      </c>
      <c r="J8" t="s">
        <v>157</v>
      </c>
    </row>
    <row r="11" spans="1:8">
      <c r="A11" s="3" t="s">
        <v>158</v>
      </c>
      <c r="B11" s="3"/>
      <c r="C11" s="4"/>
      <c r="D11" s="3"/>
      <c r="E11" s="3"/>
      <c r="F11" s="3"/>
      <c r="G11" s="3"/>
      <c r="H11" s="3"/>
    </row>
    <row r="12" spans="1:8">
      <c r="A12" s="5" t="s">
        <v>153</v>
      </c>
      <c r="B12" s="5" t="s">
        <v>63</v>
      </c>
      <c r="C12" s="6" t="s">
        <v>159</v>
      </c>
      <c r="D12" s="5" t="s">
        <v>160</v>
      </c>
      <c r="E12" s="5" t="s">
        <v>161</v>
      </c>
      <c r="F12" s="5" t="s">
        <v>162</v>
      </c>
      <c r="G12" s="5" t="s">
        <v>163</v>
      </c>
      <c r="H12" s="5" t="s">
        <v>164</v>
      </c>
    </row>
    <row r="13" spans="1:8">
      <c r="A13" s="3">
        <v>60</v>
      </c>
      <c r="B13" s="3" t="s">
        <v>165</v>
      </c>
      <c r="C13" s="4">
        <f>259+300/3</f>
        <v>359</v>
      </c>
      <c r="D13" s="3" t="s">
        <v>166</v>
      </c>
      <c r="E13" s="3" t="s">
        <v>167</v>
      </c>
      <c r="F13" s="3" t="s">
        <v>168</v>
      </c>
      <c r="G13" s="3" t="s">
        <v>169</v>
      </c>
      <c r="H13" s="3" t="s">
        <v>170</v>
      </c>
    </row>
    <row r="14" spans="1:13">
      <c r="A14" s="7">
        <v>70</v>
      </c>
      <c r="B14" s="8" t="s">
        <v>171</v>
      </c>
      <c r="C14" s="9">
        <f>300+347/3</f>
        <v>415.666666666667</v>
      </c>
      <c r="D14" s="8" t="s">
        <v>172</v>
      </c>
      <c r="E14" s="7" t="s">
        <v>173</v>
      </c>
      <c r="F14" s="7" t="s">
        <v>174</v>
      </c>
      <c r="G14" s="8" t="s">
        <v>175</v>
      </c>
      <c r="H14" s="8" t="s">
        <v>176</v>
      </c>
      <c r="J14" s="13"/>
      <c r="K14" s="13"/>
      <c r="L14" s="13"/>
      <c r="M14" s="13"/>
    </row>
    <row r="15" spans="1:13">
      <c r="A15" s="7">
        <v>80</v>
      </c>
      <c r="B15" s="8" t="s">
        <v>177</v>
      </c>
      <c r="C15" s="9">
        <f>341+395/3</f>
        <v>472.666666666667</v>
      </c>
      <c r="D15" s="8" t="s">
        <v>178</v>
      </c>
      <c r="E15" s="8" t="s">
        <v>179</v>
      </c>
      <c r="F15" s="8" t="s">
        <v>180</v>
      </c>
      <c r="G15" s="8" t="s">
        <v>181</v>
      </c>
      <c r="H15" s="8" t="s">
        <v>182</v>
      </c>
      <c r="I15" s="13"/>
      <c r="J15" s="13"/>
      <c r="K15" s="13"/>
      <c r="L15" s="13"/>
      <c r="M15" s="13"/>
    </row>
    <row r="16" spans="1:12">
      <c r="A16" s="3">
        <v>90</v>
      </c>
      <c r="B16" s="10" t="s">
        <v>183</v>
      </c>
      <c r="C16" s="4">
        <f>382+443/3</f>
        <v>529.666666666667</v>
      </c>
      <c r="D16" s="3" t="s">
        <v>184</v>
      </c>
      <c r="E16" s="10" t="s">
        <v>185</v>
      </c>
      <c r="F16" s="3" t="s">
        <v>186</v>
      </c>
      <c r="G16" s="10" t="s">
        <v>187</v>
      </c>
      <c r="H16" s="3" t="s">
        <v>188</v>
      </c>
      <c r="I16" s="13"/>
      <c r="L16" s="13"/>
    </row>
    <row r="17" spans="1:8">
      <c r="A17" s="7">
        <v>100</v>
      </c>
      <c r="B17" s="11" t="s">
        <v>189</v>
      </c>
      <c r="C17" s="9">
        <f>423+491/3</f>
        <v>586.666666666667</v>
      </c>
      <c r="D17" s="12" t="s">
        <v>190</v>
      </c>
      <c r="E17" s="7" t="s">
        <v>191</v>
      </c>
      <c r="F17" s="7" t="s">
        <v>192</v>
      </c>
      <c r="G17" s="12" t="s">
        <v>193</v>
      </c>
      <c r="H17" s="7" t="s">
        <v>194</v>
      </c>
    </row>
    <row r="18" spans="1:8">
      <c r="A18" s="3">
        <v>110</v>
      </c>
      <c r="B18" s="3" t="s">
        <v>195</v>
      </c>
      <c r="C18" s="4">
        <f>464+538/3</f>
        <v>643.333333333333</v>
      </c>
      <c r="D18" s="3" t="s">
        <v>196</v>
      </c>
      <c r="E18" s="3" t="s">
        <v>197</v>
      </c>
      <c r="F18" s="3" t="s">
        <v>198</v>
      </c>
      <c r="G18" s="3" t="s">
        <v>199</v>
      </c>
      <c r="H18" s="3" t="s">
        <v>200</v>
      </c>
    </row>
    <row r="19" spans="1:8">
      <c r="A19" s="7">
        <v>120</v>
      </c>
      <c r="B19" s="7" t="s">
        <v>201</v>
      </c>
      <c r="C19" s="9">
        <f>505+586/3</f>
        <v>700.333333333333</v>
      </c>
      <c r="D19" s="7" t="s">
        <v>202</v>
      </c>
      <c r="E19" s="7" t="s">
        <v>203</v>
      </c>
      <c r="F19" s="7" t="s">
        <v>204</v>
      </c>
      <c r="G19" s="7" t="s">
        <v>205</v>
      </c>
      <c r="H19" s="7" t="s">
        <v>206</v>
      </c>
    </row>
    <row r="20" spans="1:8">
      <c r="A20" s="3">
        <v>130</v>
      </c>
      <c r="B20" s="3" t="s">
        <v>207</v>
      </c>
      <c r="C20" s="4">
        <f>546+634/3</f>
        <v>757.333333333333</v>
      </c>
      <c r="D20" s="3" t="s">
        <v>208</v>
      </c>
      <c r="E20" s="3" t="s">
        <v>209</v>
      </c>
      <c r="F20" s="3" t="s">
        <v>210</v>
      </c>
      <c r="G20" s="3" t="s">
        <v>211</v>
      </c>
      <c r="H20" s="3" t="s">
        <v>212</v>
      </c>
    </row>
    <row r="21" spans="1:8">
      <c r="A21" s="7">
        <v>140</v>
      </c>
      <c r="B21" s="7" t="s">
        <v>213</v>
      </c>
      <c r="C21" s="9">
        <f>586+682/3</f>
        <v>813.333333333333</v>
      </c>
      <c r="D21" s="7" t="s">
        <v>214</v>
      </c>
      <c r="E21" s="7" t="s">
        <v>215</v>
      </c>
      <c r="F21" s="7" t="s">
        <v>216</v>
      </c>
      <c r="G21" s="7" t="s">
        <v>217</v>
      </c>
      <c r="H21" s="7" t="s">
        <v>218</v>
      </c>
    </row>
    <row r="22" spans="1:8">
      <c r="A22" s="3">
        <v>150</v>
      </c>
      <c r="B22" s="3" t="s">
        <v>219</v>
      </c>
      <c r="C22" s="4">
        <f>627+729/3</f>
        <v>870</v>
      </c>
      <c r="D22" s="3" t="s">
        <v>220</v>
      </c>
      <c r="E22" s="3" t="s">
        <v>221</v>
      </c>
      <c r="F22" s="3" t="s">
        <v>222</v>
      </c>
      <c r="G22" s="3" t="s">
        <v>223</v>
      </c>
      <c r="H22" s="3" t="s">
        <v>224</v>
      </c>
    </row>
    <row r="23" spans="1:8">
      <c r="A23" s="3">
        <v>160</v>
      </c>
      <c r="B23" s="3" t="s">
        <v>225</v>
      </c>
      <c r="C23" s="4">
        <f>667+777/3</f>
        <v>926</v>
      </c>
      <c r="D23" s="3" t="s">
        <v>226</v>
      </c>
      <c r="E23" s="3" t="s">
        <v>227</v>
      </c>
      <c r="F23" s="3" t="s">
        <v>228</v>
      </c>
      <c r="G23" s="3" t="s">
        <v>229</v>
      </c>
      <c r="H23" s="3" t="s">
        <v>230</v>
      </c>
    </row>
    <row r="24" spans="2:2">
      <c r="B24" t="s">
        <v>231</v>
      </c>
    </row>
  </sheetData>
  <autoFilter ref="A12:H24"/>
  <pageMargins left="0.75" right="0.75" top="1" bottom="1" header="0.511805555555556" footer="0.511805555555556"/>
  <pageSetup paperSize="9" orientation="portrait" horizontalDpi="300" verticalDpi="300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修炼</vt:lpstr>
      <vt:lpstr>辅助技能</vt:lpstr>
      <vt:lpstr>装备</vt:lpstr>
      <vt:lpstr>宝宝</vt:lpstr>
      <vt:lpstr>区服</vt:lpstr>
      <vt:lpstr>装备统计</vt:lpstr>
      <vt:lpstr>召唤兽统计</vt:lpstr>
      <vt:lpstr>倒卖</vt:lpstr>
      <vt:lpstr>梦幻信息</vt:lpstr>
      <vt:lpstr>记录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apple</dc:creator>
  <cp:lastModifiedBy>Windows 用户</cp:lastModifiedBy>
  <dcterms:created xsi:type="dcterms:W3CDTF">2020-08-28T12:03:00Z</dcterms:created>
  <dcterms:modified xsi:type="dcterms:W3CDTF">2020-09-05T18:38:03Z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2052-1.9.1.2994</vt:lpwstr>
  </property>
</Properties>
</file>